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C:\Users\mert.celik\Desktop\İHALE BAŞLA\AÇIK İHALE - GÜVENLİK\Mert\"/>
    </mc:Choice>
  </mc:AlternateContent>
  <xr:revisionPtr revIDLastSave="0" documentId="13_ncr:1_{3FDE1C6E-BD42-4392-8459-C78D6922A14C}" xr6:coauthVersionLast="36" xr6:coauthVersionMax="36" xr10:uidLastSave="{00000000-0000-0000-0000-000000000000}"/>
  <bookViews>
    <workbookView xWindow="0" yWindow="0" windowWidth="28800" windowHeight="14100" tabRatio="998" xr2:uid="{00000000-000D-0000-FFFF-FFFF00000000}"/>
  </bookViews>
  <sheets>
    <sheet name="Teklif Formu" sheetId="21" r:id="rId1"/>
    <sheet name="Fiyat Tablosu" sheetId="22" r:id="rId2"/>
  </sheets>
  <definedNames>
    <definedName name="_xlnm.Print_Area" localSheetId="0">'Teklif Formu'!$B$2:$O$55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2" l="1"/>
  <c r="F16" i="22"/>
  <c r="E16" i="22"/>
  <c r="D16" i="22"/>
  <c r="C16" i="22"/>
  <c r="G15" i="22"/>
  <c r="F15" i="22"/>
  <c r="E15" i="22"/>
  <c r="D15" i="22"/>
  <c r="C15" i="22"/>
  <c r="G13" i="22"/>
  <c r="F13" i="22"/>
  <c r="E13" i="22"/>
  <c r="D13" i="22"/>
  <c r="C13" i="22"/>
  <c r="G8" i="22"/>
  <c r="G9" i="22" s="1"/>
  <c r="F8" i="22"/>
  <c r="F10" i="22" s="1"/>
  <c r="E8" i="22"/>
  <c r="E10" i="22" s="1"/>
  <c r="D8" i="22"/>
  <c r="D10" i="22" s="1"/>
  <c r="C8" i="22"/>
  <c r="C10" i="22" s="1"/>
  <c r="F18" i="22" l="1"/>
  <c r="E19" i="22"/>
  <c r="E20" i="22" s="1"/>
  <c r="E24" i="22" s="1"/>
  <c r="E26" i="22" s="1"/>
  <c r="E29" i="22" s="1"/>
  <c r="E30" i="22" s="1"/>
  <c r="C18" i="22"/>
  <c r="D18" i="22"/>
  <c r="G19" i="22"/>
  <c r="G20" i="22" s="1"/>
  <c r="G24" i="22" s="1"/>
  <c r="G26" i="22" s="1"/>
  <c r="G29" i="22" s="1"/>
  <c r="G30" i="22" s="1"/>
  <c r="F9" i="22"/>
  <c r="F11" i="22" s="1"/>
  <c r="F12" i="22" s="1"/>
  <c r="F14" i="22" s="1"/>
  <c r="F19" i="22"/>
  <c r="F20" i="22" s="1"/>
  <c r="F24" i="22" s="1"/>
  <c r="F26" i="22" s="1"/>
  <c r="F29" i="22" s="1"/>
  <c r="F30" i="22" s="1"/>
  <c r="E9" i="22"/>
  <c r="E11" i="22" s="1"/>
  <c r="E12" i="22" s="1"/>
  <c r="E18" i="22"/>
  <c r="C19" i="22"/>
  <c r="C20" i="22" s="1"/>
  <c r="C24" i="22" s="1"/>
  <c r="C9" i="22"/>
  <c r="C11" i="22" s="1"/>
  <c r="C12" i="22" s="1"/>
  <c r="C17" i="22" s="1"/>
  <c r="D9" i="22"/>
  <c r="G10" i="22"/>
  <c r="G18" i="22"/>
  <c r="D19" i="22"/>
  <c r="D20" i="22" s="1"/>
  <c r="D24" i="22" s="1"/>
  <c r="D26" i="22" s="1"/>
  <c r="D29" i="22" s="1"/>
  <c r="D30" i="22" s="1"/>
  <c r="C26" i="22" l="1"/>
  <c r="E14" i="22"/>
  <c r="E17" i="22"/>
  <c r="C14" i="22"/>
  <c r="D11" i="22"/>
  <c r="D12" i="22" s="1"/>
  <c r="D14" i="22" s="1"/>
  <c r="G11" i="22"/>
  <c r="G12" i="22" s="1"/>
  <c r="G14" i="22" s="1"/>
  <c r="F17" i="22"/>
  <c r="C29" i="22" l="1"/>
  <c r="C30" i="22" s="1"/>
  <c r="C31" i="22" s="1"/>
  <c r="C32" i="22" s="1"/>
  <c r="G17" i="22"/>
  <c r="D17" i="22"/>
  <c r="E32" i="21" l="1"/>
  <c r="H52" i="21" l="1"/>
</calcChain>
</file>

<file path=xl/sharedStrings.xml><?xml version="1.0" encoding="utf-8"?>
<sst xmlns="http://schemas.openxmlformats.org/spreadsheetml/2006/main" count="80" uniqueCount="74">
  <si>
    <t>GENEL BİLGİLER</t>
  </si>
  <si>
    <t xml:space="preserve">Adres: </t>
  </si>
  <si>
    <t xml:space="preserve">İrtibat kişisi: </t>
  </si>
  <si>
    <t>Telefon:</t>
  </si>
  <si>
    <t>Email:</t>
  </si>
  <si>
    <t xml:space="preserve">Firma adı: </t>
  </si>
  <si>
    <t>Ticaret Sicil Numarası:</t>
  </si>
  <si>
    <t>IBAN:</t>
  </si>
  <si>
    <t>Vergi Dairesi &amp; Numarası:</t>
  </si>
  <si>
    <t>TARİH</t>
  </si>
  <si>
    <t>FİRMA KAŞE VE İMZASI</t>
  </si>
  <si>
    <t>FİYATLANDIRMA TABLOSU (TL)</t>
  </si>
  <si>
    <t>KURUM, sözleşme metninde imza aşamasına kadar değişiklik yapma haklarını kendinde saklı tutar.</t>
  </si>
  <si>
    <t xml:space="preserve">KURUM, işbu çalışmayla ilgili her türlü cayma ve çalışmayı iptal etme hakkını kendinde saklı tutar. </t>
  </si>
  <si>
    <t>SANTRAL KAMPÜSÜ</t>
  </si>
  <si>
    <t>EK BİNA KAMPÜSÜ</t>
  </si>
  <si>
    <t>1 Amir 
5 Güvenlik Personeli</t>
  </si>
  <si>
    <t>PERSONELİN
GÖREVİ/ÜNVAN DAĞILIMI</t>
  </si>
  <si>
    <t>KAMPÜS
İSİMLERİ</t>
  </si>
  <si>
    <t>TOPLAM PERSONEL SAYISI</t>
  </si>
  <si>
    <t>PERSONEL 
SAYISI*</t>
  </si>
  <si>
    <t>1 Amir 
10 Güvenlik Personeli
6 Güvenlik Personeli (Boy detektörü ve 
X-ray operatörü)</t>
  </si>
  <si>
    <t>TEDARİKÇİ FİRMA ADI</t>
  </si>
  <si>
    <t>LOKASYON</t>
  </si>
  <si>
    <t>SANTRAL</t>
  </si>
  <si>
    <t>KAĞITHANE</t>
  </si>
  <si>
    <t>GÖREV</t>
  </si>
  <si>
    <t>SORUMLU</t>
  </si>
  <si>
    <t>X-RAY</t>
  </si>
  <si>
    <t>AMİR</t>
  </si>
  <si>
    <t>BRÜT ÜCRET</t>
  </si>
  <si>
    <t>SSK TABANI</t>
  </si>
  <si>
    <t>SSK TAVANI</t>
  </si>
  <si>
    <t>SSK MATRAHI</t>
  </si>
  <si>
    <t>SSK KESİNTİSİ</t>
  </si>
  <si>
    <t xml:space="preserve">İŞSİZLİK SİGORTASI  </t>
  </si>
  <si>
    <t>GELİR VERGİSİ MATRAHI</t>
  </si>
  <si>
    <t>GELİR VERGİSİ KESİNTİSİ</t>
  </si>
  <si>
    <t>DAMGA VERGİSİ KESİNTİSİ</t>
  </si>
  <si>
    <t>NET ÖDENEN</t>
  </si>
  <si>
    <t>SSK İŞVEREN PAYI</t>
  </si>
  <si>
    <t>İŞSİZLİK SİGORTASI İŞVEREN PAYI</t>
  </si>
  <si>
    <t>YASAL KESİNTİLER (PERSONEL)</t>
  </si>
  <si>
    <t>YASAL KESİNTİLER (İŞVEREN)</t>
  </si>
  <si>
    <t>TOPLAM MALİYET</t>
  </si>
  <si>
    <t>PERSONEL ARA TOPLAM</t>
  </si>
  <si>
    <t>YEMEK (TICKET)</t>
  </si>
  <si>
    <t>KIYAFET*</t>
  </si>
  <si>
    <t>YOL PARASI (BRÜT İŞVEREN MALİYETİ İLE BİRLİKTE - NET 250TL)</t>
  </si>
  <si>
    <t>PERSONEL MALİYETİ (AYLIK)</t>
  </si>
  <si>
    <t>PERSONEL SAYISI</t>
  </si>
  <si>
    <t>TOPLAM PERSONEL MALİYETİ (AYLIK)</t>
  </si>
  <si>
    <t>DİĞER OPERASYON GİDERLERİ (EĞİTİMLER, EKİPMAN, VB.)</t>
  </si>
  <si>
    <t>ŞİRKET İŞLETME PAYI (AYLIK)</t>
  </si>
  <si>
    <t>TOPLAM TUTAR (KDV Hariç)</t>
  </si>
  <si>
    <t>SENELİK TOPLAM MALİYET</t>
  </si>
  <si>
    <t>GENEL TOPLAM</t>
  </si>
  <si>
    <t>SÖZLEŞME TOPLAM BEDELİ (36 AY)</t>
  </si>
  <si>
    <t>Yıllık izin ve resmi tatil provizyonları karşılıklı mutabakat ile bordro rakamlarına uygun olarak ayrıca fatura edilecektir</t>
  </si>
  <si>
    <t>3 YILLIK GİDERLER TOPLAMIDIR.</t>
  </si>
  <si>
    <t>3 YILLIK TOPLAM BEDELDİR.</t>
  </si>
  <si>
    <t>3 YILLIK İŞLETME PAYINI GÖSTERİR.</t>
  </si>
  <si>
    <t>ŞİRKET İŞLETME PAYI**</t>
  </si>
  <si>
    <t>DİĞER TÜM GİDERLER**</t>
  </si>
  <si>
    <t>TOPLAM BEDEL**</t>
  </si>
  <si>
    <t>İhale dökümanının tamamını okudum, anladım ve tüm şartları kabul ettiğimi taahhüt ve beyan ederim.</t>
  </si>
  <si>
    <t>İmza:</t>
  </si>
  <si>
    <t>İSTANBUL BİLGİ ÜNİVERSİTESİ
İHALE TEKLİF FORMU</t>
  </si>
  <si>
    <t>Tüm fiyatlar KDV hariç TL'dir.</t>
  </si>
  <si>
    <t xml:space="preserve">Söz konusu hizmet dönemi 36 ay olup teklifin geçerlilik süresi içerisinde imzalanan sözleşme tarihi itibariyle başlar. </t>
  </si>
  <si>
    <t>rakam ile</t>
  </si>
  <si>
    <t>yazı ile</t>
  </si>
  <si>
    <t>* Personel sayıları yıllık ihtiyacı göstermektedir. Adetler, dönem içerisinde değişkenlik gösterebilir.
** Bu alanlara ''Fiyat Tablosu''nda doldurduğunuz verilere göre yazınız.</t>
  </si>
  <si>
    <t>ÖZEL GÜVENLİK HİZMETLERİ ALIM İHALESİ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</si>
</sst>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₺_);\(#,##0\)"/>
    <numFmt numFmtId="165" formatCode="#,##0\ \T\L_);\(#,##0\)"/>
    <numFmt numFmtId="166" formatCode="#,##0.00\ \T\L_);\(#,##0.00\)"/>
  </numFmts>
  <fonts count="23" x14ac:knownFonts="1">
    <font>
      <sz val="11"/>
      <color theme="1"/>
      <name val="Calibri"/>
      <family val="2"/>
      <scheme val="minor"/>
    </font>
    <font>
      <b/>
      <sz val="16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11"/>
      <color theme="1"/>
      <name val="Cambria"/>
      <family val="1"/>
    </font>
    <font>
      <sz val="10"/>
      <color theme="1"/>
      <name val="Calibri"/>
      <family val="2"/>
      <scheme val="minor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sz val="11"/>
      <color theme="1"/>
      <name val="Calibri"/>
      <family val="2"/>
      <charset val="162"/>
      <scheme val="minor"/>
    </font>
    <font>
      <b/>
      <sz val="12"/>
      <color theme="0"/>
      <name val="Cambria"/>
      <family val="1"/>
    </font>
    <font>
      <b/>
      <sz val="16"/>
      <color theme="1"/>
      <name val="Cambria"/>
      <family val="1"/>
    </font>
    <font>
      <sz val="10"/>
      <name val="Arial"/>
      <family val="2"/>
      <charset val="162"/>
    </font>
    <font>
      <sz val="12"/>
      <color theme="1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theme="0" tint="-4.9989318521683403E-2"/>
      <name val="Calibri"/>
      <family val="2"/>
    </font>
    <font>
      <i/>
      <sz val="12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117">
    <xf numFmtId="0" fontId="0" fillId="0" borderId="0" xfId="0"/>
    <xf numFmtId="0" fontId="4" fillId="0" borderId="0" xfId="0" applyFont="1"/>
    <xf numFmtId="0" fontId="2" fillId="0" borderId="0" xfId="0" applyFont="1" applyBorder="1" applyAlignment="1">
      <alignment horizontal="left" vertical="center"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Border="1"/>
    <xf numFmtId="0" fontId="2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 wrapText="1"/>
    </xf>
    <xf numFmtId="0" fontId="11" fillId="4" borderId="0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8" fillId="0" borderId="0" xfId="0" applyFont="1" applyBorder="1"/>
    <xf numFmtId="0" fontId="2" fillId="0" borderId="0" xfId="0" applyNumberFormat="1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/>
    </xf>
    <xf numFmtId="0" fontId="18" fillId="5" borderId="1" xfId="1" applyFont="1" applyFill="1" applyBorder="1" applyAlignment="1">
      <alignment vertical="center"/>
    </xf>
    <xf numFmtId="0" fontId="18" fillId="5" borderId="1" xfId="1" applyFont="1" applyFill="1" applyBorder="1" applyAlignment="1">
      <alignment horizontal="center" vertical="center"/>
    </xf>
    <xf numFmtId="0" fontId="19" fillId="6" borderId="1" xfId="1" applyFont="1" applyFill="1" applyBorder="1" applyAlignment="1">
      <alignment vertical="center"/>
    </xf>
    <xf numFmtId="165" fontId="19" fillId="6" borderId="1" xfId="1" applyNumberFormat="1" applyFont="1" applyFill="1" applyBorder="1" applyAlignment="1">
      <alignment vertical="center"/>
    </xf>
    <xf numFmtId="0" fontId="20" fillId="0" borderId="1" xfId="1" applyFont="1" applyFill="1" applyBorder="1" applyAlignment="1">
      <alignment vertical="center"/>
    </xf>
    <xf numFmtId="166" fontId="20" fillId="0" borderId="1" xfId="1" applyNumberFormat="1" applyFont="1" applyFill="1" applyBorder="1" applyAlignment="1">
      <alignment vertical="center"/>
    </xf>
    <xf numFmtId="166" fontId="19" fillId="0" borderId="1" xfId="1" applyNumberFormat="1" applyFont="1" applyFill="1" applyBorder="1" applyAlignment="1">
      <alignment vertical="center"/>
    </xf>
    <xf numFmtId="0" fontId="19" fillId="7" borderId="1" xfId="1" applyFont="1" applyFill="1" applyBorder="1" applyAlignment="1">
      <alignment vertical="center"/>
    </xf>
    <xf numFmtId="166" fontId="19" fillId="7" borderId="1" xfId="1" applyNumberFormat="1" applyFont="1" applyFill="1" applyBorder="1" applyAlignment="1">
      <alignment vertical="center"/>
    </xf>
    <xf numFmtId="0" fontId="21" fillId="5" borderId="1" xfId="1" applyFont="1" applyFill="1" applyBorder="1" applyAlignment="1">
      <alignment vertical="center"/>
    </xf>
    <xf numFmtId="166" fontId="21" fillId="5" borderId="1" xfId="1" applyNumberFormat="1" applyFont="1" applyFill="1" applyBorder="1" applyAlignment="1">
      <alignment vertical="center"/>
    </xf>
    <xf numFmtId="37" fontId="20" fillId="0" borderId="1" xfId="1" applyNumberFormat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vertical="center"/>
    </xf>
    <xf numFmtId="166" fontId="19" fillId="6" borderId="1" xfId="1" applyNumberFormat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4" fontId="15" fillId="2" borderId="0" xfId="0" applyNumberFormat="1" applyFont="1" applyFill="1" applyBorder="1" applyAlignment="1">
      <alignment horizontal="right" vertical="center"/>
    </xf>
    <xf numFmtId="4" fontId="14" fillId="0" borderId="0" xfId="0" applyNumberFormat="1" applyFont="1" applyAlignment="1">
      <alignment horizontal="right"/>
    </xf>
    <xf numFmtId="4" fontId="14" fillId="0" borderId="0" xfId="0" applyNumberFormat="1" applyFont="1" applyBorder="1" applyAlignment="1">
      <alignment horizontal="right" vertical="center"/>
    </xf>
    <xf numFmtId="0" fontId="17" fillId="0" borderId="0" xfId="0" applyFont="1"/>
    <xf numFmtId="166" fontId="0" fillId="0" borderId="0" xfId="0" applyNumberFormat="1"/>
    <xf numFmtId="164" fontId="14" fillId="0" borderId="0" xfId="0" applyNumberFormat="1" applyFont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vertical="center"/>
    </xf>
    <xf numFmtId="4" fontId="15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right" vertical="center"/>
    </xf>
    <xf numFmtId="4" fontId="22" fillId="2" borderId="0" xfId="0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4" fontId="22" fillId="2" borderId="2" xfId="0" applyNumberFormat="1" applyFont="1" applyFill="1" applyBorder="1" applyAlignment="1">
      <alignment horizontal="center" vertical="center"/>
    </xf>
    <xf numFmtId="4" fontId="22" fillId="2" borderId="4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14" fontId="12" fillId="3" borderId="5" xfId="0" applyNumberFormat="1" applyFont="1" applyFill="1" applyBorder="1" applyAlignment="1">
      <alignment horizontal="center" vertical="center" wrapText="1"/>
    </xf>
    <xf numFmtId="14" fontId="12" fillId="3" borderId="6" xfId="0" applyNumberFormat="1" applyFont="1" applyFill="1" applyBorder="1" applyAlignment="1">
      <alignment horizontal="center" vertical="center" wrapText="1"/>
    </xf>
    <xf numFmtId="14" fontId="12" fillId="3" borderId="7" xfId="0" applyNumberFormat="1" applyFont="1" applyFill="1" applyBorder="1" applyAlignment="1">
      <alignment horizontal="center" vertical="center" wrapText="1"/>
    </xf>
    <xf numFmtId="14" fontId="12" fillId="3" borderId="8" xfId="0" applyNumberFormat="1" applyFont="1" applyFill="1" applyBorder="1" applyAlignment="1">
      <alignment horizontal="center" vertical="center" wrapText="1"/>
    </xf>
    <xf numFmtId="14" fontId="12" fillId="3" borderId="0" xfId="0" applyNumberFormat="1" applyFont="1" applyFill="1" applyBorder="1" applyAlignment="1">
      <alignment horizontal="center" vertical="center" wrapText="1"/>
    </xf>
    <xf numFmtId="14" fontId="12" fillId="3" borderId="9" xfId="0" applyNumberFormat="1" applyFont="1" applyFill="1" applyBorder="1" applyAlignment="1">
      <alignment horizontal="center" vertical="center" wrapText="1"/>
    </xf>
    <xf numFmtId="14" fontId="12" fillId="3" borderId="10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14" fontId="12" fillId="3" borderId="12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left" vertical="center"/>
    </xf>
    <xf numFmtId="0" fontId="11" fillId="8" borderId="3" xfId="0" applyFont="1" applyFill="1" applyBorder="1" applyAlignment="1">
      <alignment horizontal="left" vertical="center"/>
    </xf>
    <xf numFmtId="0" fontId="11" fillId="8" borderId="4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164" fontId="14" fillId="0" borderId="2" xfId="0" applyNumberFormat="1" applyFont="1" applyBorder="1" applyAlignment="1">
      <alignment horizontal="left" vertical="center" wrapText="1"/>
    </xf>
    <xf numFmtId="164" fontId="14" fillId="0" borderId="3" xfId="0" applyNumberFormat="1" applyFont="1" applyBorder="1" applyAlignment="1">
      <alignment horizontal="left" vertical="center" wrapText="1"/>
    </xf>
    <xf numFmtId="164" fontId="14" fillId="0" borderId="4" xfId="0" applyNumberFormat="1" applyFont="1" applyBorder="1" applyAlignment="1">
      <alignment horizontal="left" vertical="center" wrapText="1"/>
    </xf>
    <xf numFmtId="0" fontId="18" fillId="5" borderId="1" xfId="1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center" vertical="center"/>
    </xf>
    <xf numFmtId="0" fontId="18" fillId="5" borderId="3" xfId="1" applyFont="1" applyFill="1" applyBorder="1" applyAlignment="1">
      <alignment horizontal="center" vertical="center"/>
    </xf>
    <xf numFmtId="0" fontId="18" fillId="5" borderId="4" xfId="1" applyFont="1" applyFill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colors>
    <mruColors>
      <color rgb="FFCB333B"/>
      <color rgb="FFC80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85"/>
  <sheetViews>
    <sheetView showGridLines="0" tabSelected="1" view="pageBreakPreview" topLeftCell="A46" zoomScaleNormal="100" zoomScaleSheetLayoutView="100" workbookViewId="0">
      <selection activeCell="P60" sqref="P60"/>
    </sheetView>
  </sheetViews>
  <sheetFormatPr defaultColWidth="9.140625" defaultRowHeight="14.25" x14ac:dyDescent="0.2"/>
  <cols>
    <col min="1" max="1" width="3.28515625" style="1" customWidth="1"/>
    <col min="2" max="2" width="9.140625" style="1"/>
    <col min="3" max="3" width="24" style="1" customWidth="1"/>
    <col min="4" max="4" width="1" style="1" customWidth="1"/>
    <col min="5" max="5" width="4.85546875" style="1" customWidth="1"/>
    <col min="6" max="6" width="6.140625" style="1" customWidth="1"/>
    <col min="7" max="7" width="1" style="1" customWidth="1"/>
    <col min="8" max="8" width="18.85546875" style="1" customWidth="1"/>
    <col min="9" max="9" width="1" style="1" customWidth="1"/>
    <col min="10" max="10" width="20" style="1" customWidth="1"/>
    <col min="11" max="11" width="1" style="1" customWidth="1"/>
    <col min="12" max="12" width="2.7109375" style="1" customWidth="1"/>
    <col min="13" max="13" width="17.140625" style="1" customWidth="1"/>
    <col min="14" max="14" width="2.7109375" style="1" customWidth="1"/>
    <col min="15" max="15" width="0.42578125" style="1" customWidth="1"/>
    <col min="16" max="16384" width="9.140625" style="1"/>
  </cols>
  <sheetData>
    <row r="2" spans="2:15" ht="45.75" customHeight="1" x14ac:dyDescent="0.2">
      <c r="B2" s="90" t="s">
        <v>67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</row>
    <row r="3" spans="2:15" ht="3.75" customHeight="1" x14ac:dyDescent="0.2"/>
    <row r="4" spans="2:15" ht="18.75" customHeight="1" x14ac:dyDescent="0.2">
      <c r="B4" s="73" t="s">
        <v>73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5"/>
    </row>
    <row r="5" spans="2:15" ht="3.75" customHeight="1" x14ac:dyDescent="0.2"/>
    <row r="6" spans="2:15" ht="15.75" x14ac:dyDescent="0.2">
      <c r="B6" s="91" t="s"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</row>
    <row r="7" spans="2:15" ht="3.7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ht="15.75" x14ac:dyDescent="0.2">
      <c r="B8" s="85" t="s">
        <v>5</v>
      </c>
      <c r="C8" s="85"/>
      <c r="D8" s="85"/>
      <c r="E8" s="17"/>
      <c r="F8" s="86"/>
      <c r="G8" s="86"/>
      <c r="H8" s="86"/>
      <c r="I8" s="86"/>
      <c r="J8" s="86"/>
      <c r="K8" s="86"/>
      <c r="L8" s="86"/>
      <c r="M8" s="86"/>
      <c r="N8" s="86"/>
      <c r="O8" s="86"/>
    </row>
    <row r="9" spans="2:15" ht="15.75" x14ac:dyDescent="0.2">
      <c r="B9" s="85" t="s">
        <v>1</v>
      </c>
      <c r="C9" s="85"/>
      <c r="D9" s="85"/>
      <c r="E9" s="17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2:15" ht="15.75" x14ac:dyDescent="0.2">
      <c r="B10" s="85" t="s">
        <v>2</v>
      </c>
      <c r="C10" s="85"/>
      <c r="D10" s="85"/>
      <c r="E10" s="17"/>
      <c r="F10" s="86"/>
      <c r="G10" s="86"/>
      <c r="H10" s="86"/>
      <c r="I10" s="86"/>
      <c r="J10" s="86"/>
      <c r="K10" s="86"/>
      <c r="L10" s="86"/>
      <c r="M10" s="86"/>
      <c r="N10" s="86"/>
      <c r="O10" s="86"/>
    </row>
    <row r="11" spans="2:15" ht="15.75" x14ac:dyDescent="0.2">
      <c r="B11" s="85" t="s">
        <v>3</v>
      </c>
      <c r="C11" s="85"/>
      <c r="D11" s="85"/>
      <c r="E11" s="17"/>
      <c r="F11" s="86"/>
      <c r="G11" s="86"/>
      <c r="H11" s="86"/>
      <c r="I11" s="86"/>
      <c r="J11" s="86"/>
      <c r="K11" s="86"/>
      <c r="L11" s="86"/>
      <c r="M11" s="86"/>
      <c r="N11" s="86"/>
      <c r="O11" s="86"/>
    </row>
    <row r="12" spans="2:15" ht="15.75" x14ac:dyDescent="0.2">
      <c r="B12" s="85" t="s">
        <v>4</v>
      </c>
      <c r="C12" s="85"/>
      <c r="D12" s="85"/>
      <c r="E12" s="17"/>
      <c r="F12" s="86"/>
      <c r="G12" s="86"/>
      <c r="H12" s="86"/>
      <c r="I12" s="86"/>
      <c r="J12" s="86"/>
      <c r="K12" s="86"/>
      <c r="L12" s="86"/>
      <c r="M12" s="86"/>
      <c r="N12" s="86"/>
      <c r="O12" s="86"/>
    </row>
    <row r="13" spans="2:15" ht="15.75" x14ac:dyDescent="0.2">
      <c r="B13" s="85" t="s">
        <v>8</v>
      </c>
      <c r="C13" s="85"/>
      <c r="D13" s="85"/>
      <c r="E13" s="17"/>
      <c r="F13" s="86"/>
      <c r="G13" s="86"/>
      <c r="H13" s="86"/>
      <c r="I13" s="86"/>
      <c r="J13" s="86"/>
      <c r="K13" s="86"/>
      <c r="L13" s="86"/>
      <c r="M13" s="86"/>
      <c r="N13" s="86"/>
      <c r="O13" s="86"/>
    </row>
    <row r="14" spans="2:15" ht="15.75" x14ac:dyDescent="0.2">
      <c r="B14" s="85" t="s">
        <v>6</v>
      </c>
      <c r="C14" s="85"/>
      <c r="D14" s="85"/>
      <c r="E14" s="17"/>
      <c r="F14" s="86"/>
      <c r="G14" s="86"/>
      <c r="H14" s="86"/>
      <c r="I14" s="86"/>
      <c r="J14" s="86"/>
      <c r="K14" s="86"/>
      <c r="L14" s="86"/>
      <c r="M14" s="86"/>
      <c r="N14" s="86"/>
      <c r="O14" s="86"/>
    </row>
    <row r="15" spans="2:15" ht="15.75" x14ac:dyDescent="0.2">
      <c r="B15" s="85" t="s">
        <v>7</v>
      </c>
      <c r="C15" s="85"/>
      <c r="D15" s="85"/>
      <c r="E15" s="17"/>
      <c r="F15" s="86"/>
      <c r="G15" s="86"/>
      <c r="H15" s="86"/>
      <c r="I15" s="86"/>
      <c r="J15" s="86"/>
      <c r="K15" s="86"/>
      <c r="L15" s="86"/>
      <c r="M15" s="86"/>
      <c r="N15" s="86"/>
      <c r="O15" s="86"/>
    </row>
    <row r="16" spans="2:15" ht="3.75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2:17" ht="3.75" customHeight="1" x14ac:dyDescent="0.2"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9"/>
    </row>
    <row r="18" spans="2:17" ht="18" customHeight="1" x14ac:dyDescent="0.2">
      <c r="B18" s="94" t="s">
        <v>12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6"/>
    </row>
    <row r="19" spans="2:17" ht="18" customHeight="1" x14ac:dyDescent="0.2">
      <c r="B19" s="94" t="s">
        <v>68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  <row r="20" spans="2:17" ht="40.5" customHeight="1" x14ac:dyDescent="0.2">
      <c r="B20" s="94" t="s">
        <v>69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  <row r="21" spans="2:17" ht="21.95" customHeight="1" x14ac:dyDescent="0.2">
      <c r="B21" s="94" t="s">
        <v>13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  <row r="22" spans="2:17" ht="3" customHeight="1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2:17" ht="24" customHeight="1" x14ac:dyDescent="0.2">
      <c r="B23" s="73" t="s">
        <v>11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5"/>
    </row>
    <row r="24" spans="2:17" ht="3.75" customHeight="1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2:17" ht="14.25" customHeight="1" x14ac:dyDescent="0.2">
      <c r="B25" s="97" t="s">
        <v>18</v>
      </c>
      <c r="C25" s="98"/>
      <c r="D25" s="13"/>
      <c r="E25" s="97" t="s">
        <v>20</v>
      </c>
      <c r="F25" s="101"/>
      <c r="G25" s="101"/>
      <c r="H25" s="102"/>
      <c r="I25" s="14"/>
      <c r="J25" s="97" t="s">
        <v>17</v>
      </c>
      <c r="K25" s="101"/>
      <c r="L25" s="101"/>
      <c r="M25" s="101"/>
      <c r="N25" s="101"/>
      <c r="O25" s="102"/>
    </row>
    <row r="26" spans="2:17" ht="30" customHeight="1" x14ac:dyDescent="0.2">
      <c r="B26" s="99"/>
      <c r="C26" s="100"/>
      <c r="D26" s="13"/>
      <c r="E26" s="103"/>
      <c r="F26" s="104"/>
      <c r="G26" s="104"/>
      <c r="H26" s="105"/>
      <c r="I26" s="14"/>
      <c r="J26" s="103"/>
      <c r="K26" s="104"/>
      <c r="L26" s="104"/>
      <c r="M26" s="104"/>
      <c r="N26" s="104"/>
      <c r="O26" s="105"/>
    </row>
    <row r="27" spans="2:17" ht="3.75" customHeight="1" x14ac:dyDescent="0.2">
      <c r="B27" s="7"/>
      <c r="C27" s="7"/>
      <c r="D27" s="7"/>
      <c r="E27" s="7"/>
      <c r="F27" s="7"/>
      <c r="G27" s="5"/>
      <c r="H27" s="7"/>
      <c r="I27" s="7"/>
      <c r="J27" s="7"/>
      <c r="K27" s="7"/>
      <c r="L27" s="7"/>
      <c r="M27" s="7"/>
      <c r="N27" s="7"/>
      <c r="O27" s="7"/>
    </row>
    <row r="28" spans="2:17" s="9" customFormat="1" ht="63.75" customHeight="1" x14ac:dyDescent="0.2">
      <c r="B28" s="49" t="s">
        <v>14</v>
      </c>
      <c r="C28" s="50"/>
      <c r="D28" s="15"/>
      <c r="E28" s="49">
        <v>17</v>
      </c>
      <c r="F28" s="51"/>
      <c r="G28" s="51"/>
      <c r="H28" s="50"/>
      <c r="I28" s="15"/>
      <c r="J28" s="76" t="s">
        <v>21</v>
      </c>
      <c r="K28" s="77"/>
      <c r="L28" s="77"/>
      <c r="M28" s="77"/>
      <c r="N28" s="77"/>
      <c r="O28" s="78"/>
      <c r="Q28" s="16"/>
    </row>
    <row r="29" spans="2:17" s="9" customFormat="1" ht="6" customHeight="1" x14ac:dyDescent="0.2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6"/>
      <c r="Q29" s="16"/>
    </row>
    <row r="30" spans="2:17" s="9" customFormat="1" ht="40.5" customHeight="1" x14ac:dyDescent="0.2">
      <c r="B30" s="49" t="s">
        <v>15</v>
      </c>
      <c r="C30" s="50"/>
      <c r="D30" s="15"/>
      <c r="E30" s="49">
        <v>6</v>
      </c>
      <c r="F30" s="51"/>
      <c r="G30" s="51"/>
      <c r="H30" s="50"/>
      <c r="I30" s="15"/>
      <c r="J30" s="76" t="s">
        <v>16</v>
      </c>
      <c r="K30" s="77"/>
      <c r="L30" s="77"/>
      <c r="M30" s="77"/>
      <c r="N30" s="77"/>
      <c r="O30" s="78"/>
      <c r="Q30" s="16"/>
    </row>
    <row r="31" spans="2:17" s="9" customFormat="1" ht="5.0999999999999996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6"/>
      <c r="Q31" s="16"/>
    </row>
    <row r="32" spans="2:17" s="9" customFormat="1" ht="19.5" customHeight="1" x14ac:dyDescent="0.2">
      <c r="B32" s="106" t="s">
        <v>19</v>
      </c>
      <c r="C32" s="107"/>
      <c r="D32" s="15"/>
      <c r="E32" s="49">
        <f>E28+E30</f>
        <v>23</v>
      </c>
      <c r="F32" s="51"/>
      <c r="G32" s="51"/>
      <c r="H32" s="50"/>
      <c r="I32" s="15"/>
      <c r="J32" s="108"/>
      <c r="K32" s="108"/>
      <c r="L32" s="108"/>
      <c r="M32" s="108"/>
      <c r="N32" s="108"/>
      <c r="O32" s="108"/>
      <c r="Q32" s="16"/>
    </row>
    <row r="33" spans="1:17" s="9" customFormat="1" ht="3.75" customHeight="1" x14ac:dyDescent="0.2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6"/>
      <c r="Q33" s="16"/>
    </row>
    <row r="34" spans="1:17" ht="19.5" customHeight="1" x14ac:dyDescent="0.2">
      <c r="B34" s="106" t="s">
        <v>62</v>
      </c>
      <c r="C34" s="107"/>
      <c r="D34" s="18"/>
      <c r="E34" s="52" t="s">
        <v>70</v>
      </c>
      <c r="F34" s="52"/>
      <c r="G34" s="45"/>
      <c r="H34" s="46"/>
      <c r="I34" s="11"/>
      <c r="J34" s="109" t="s">
        <v>61</v>
      </c>
      <c r="K34" s="110"/>
      <c r="L34" s="110"/>
      <c r="M34" s="110"/>
      <c r="N34" s="111"/>
      <c r="O34" s="12"/>
    </row>
    <row r="35" spans="1:17" ht="3.75" customHeight="1" x14ac:dyDescent="0.2">
      <c r="B35" s="44"/>
      <c r="C35" s="44"/>
      <c r="D35" s="43"/>
      <c r="E35" s="48"/>
      <c r="F35" s="48"/>
      <c r="G35" s="34"/>
      <c r="H35" s="34"/>
      <c r="I35" s="11"/>
      <c r="J35" s="39"/>
      <c r="K35" s="39"/>
      <c r="L35" s="39"/>
      <c r="M35" s="39"/>
      <c r="N35" s="39"/>
      <c r="O35" s="12"/>
    </row>
    <row r="36" spans="1:17" ht="19.5" customHeight="1" x14ac:dyDescent="0.2">
      <c r="B36" s="44"/>
      <c r="C36" s="44"/>
      <c r="D36" s="43"/>
      <c r="E36" s="53" t="s">
        <v>71</v>
      </c>
      <c r="F36" s="54"/>
      <c r="G36" s="34"/>
      <c r="H36" s="47"/>
      <c r="I36" s="11"/>
      <c r="J36" s="39"/>
      <c r="K36" s="39"/>
      <c r="L36" s="39"/>
      <c r="M36" s="39"/>
      <c r="N36" s="39"/>
      <c r="O36" s="12"/>
    </row>
    <row r="37" spans="1:17" ht="3.75" customHeight="1" x14ac:dyDescent="0.25">
      <c r="B37" s="18"/>
      <c r="C37" s="18"/>
      <c r="D37" s="18"/>
      <c r="E37" s="34"/>
      <c r="F37" s="34"/>
      <c r="G37" s="35"/>
      <c r="H37" s="36"/>
      <c r="I37" s="11"/>
      <c r="J37" s="39"/>
      <c r="K37" s="39"/>
      <c r="L37" s="39"/>
      <c r="M37" s="39"/>
      <c r="N37" s="39"/>
      <c r="O37" s="12"/>
    </row>
    <row r="38" spans="1:17" ht="19.5" customHeight="1" x14ac:dyDescent="0.2">
      <c r="B38" s="106" t="s">
        <v>63</v>
      </c>
      <c r="C38" s="107"/>
      <c r="D38" s="18"/>
      <c r="E38" s="52" t="s">
        <v>70</v>
      </c>
      <c r="F38" s="52"/>
      <c r="G38" s="45"/>
      <c r="H38" s="46"/>
      <c r="I38" s="11"/>
      <c r="J38" s="109" t="s">
        <v>59</v>
      </c>
      <c r="K38" s="110"/>
      <c r="L38" s="110"/>
      <c r="M38" s="110"/>
      <c r="N38" s="111"/>
      <c r="O38" s="12"/>
    </row>
    <row r="39" spans="1:17" ht="3.75" customHeight="1" x14ac:dyDescent="0.2">
      <c r="B39" s="44"/>
      <c r="C39" s="44"/>
      <c r="D39" s="43"/>
      <c r="E39" s="48"/>
      <c r="F39" s="48"/>
      <c r="G39" s="34"/>
      <c r="H39" s="34"/>
      <c r="I39" s="11"/>
      <c r="J39" s="39"/>
      <c r="K39" s="39"/>
      <c r="L39" s="39"/>
      <c r="M39" s="39"/>
      <c r="N39" s="39"/>
      <c r="O39" s="12"/>
    </row>
    <row r="40" spans="1:17" ht="19.5" customHeight="1" x14ac:dyDescent="0.2">
      <c r="B40" s="44"/>
      <c r="C40" s="44"/>
      <c r="D40" s="43"/>
      <c r="E40" s="53" t="s">
        <v>71</v>
      </c>
      <c r="F40" s="54"/>
      <c r="G40" s="34"/>
      <c r="H40" s="47"/>
      <c r="I40" s="11"/>
      <c r="J40" s="39"/>
      <c r="K40" s="39"/>
      <c r="L40" s="39"/>
      <c r="M40" s="39"/>
      <c r="N40" s="39"/>
      <c r="O40" s="12"/>
    </row>
    <row r="41" spans="1:17" ht="3.75" customHeight="1" x14ac:dyDescent="0.25">
      <c r="B41" s="18"/>
      <c r="C41" s="18"/>
      <c r="D41" s="18"/>
      <c r="E41" s="34"/>
      <c r="F41" s="34"/>
      <c r="G41" s="35"/>
      <c r="H41" s="36"/>
      <c r="I41" s="11"/>
      <c r="J41" s="39"/>
      <c r="K41" s="39"/>
      <c r="L41" s="39"/>
      <c r="M41" s="39"/>
      <c r="N41" s="39"/>
      <c r="O41" s="12"/>
    </row>
    <row r="42" spans="1:17" ht="19.5" customHeight="1" x14ac:dyDescent="0.2">
      <c r="B42" s="106" t="s">
        <v>64</v>
      </c>
      <c r="C42" s="107"/>
      <c r="D42" s="18"/>
      <c r="E42" s="52" t="s">
        <v>70</v>
      </c>
      <c r="F42" s="52"/>
      <c r="G42" s="45"/>
      <c r="H42" s="46"/>
      <c r="I42" s="11"/>
      <c r="J42" s="109" t="s">
        <v>60</v>
      </c>
      <c r="K42" s="110"/>
      <c r="L42" s="110"/>
      <c r="M42" s="110"/>
      <c r="N42" s="111"/>
      <c r="O42" s="12"/>
    </row>
    <row r="43" spans="1:17" ht="3.75" customHeight="1" x14ac:dyDescent="0.2">
      <c r="B43" s="44"/>
      <c r="C43" s="44"/>
      <c r="D43" s="43"/>
      <c r="E43" s="48"/>
      <c r="F43" s="48"/>
      <c r="G43" s="34"/>
      <c r="H43" s="34"/>
      <c r="I43" s="11"/>
      <c r="J43" s="39"/>
      <c r="K43" s="39"/>
      <c r="L43" s="39"/>
      <c r="M43" s="39"/>
      <c r="N43" s="39"/>
      <c r="O43" s="12"/>
    </row>
    <row r="44" spans="1:17" ht="19.5" customHeight="1" x14ac:dyDescent="0.2">
      <c r="B44" s="44"/>
      <c r="C44" s="44"/>
      <c r="D44" s="43"/>
      <c r="E44" s="53" t="s">
        <v>71</v>
      </c>
      <c r="F44" s="54"/>
      <c r="G44" s="34"/>
      <c r="H44" s="47"/>
      <c r="I44" s="11"/>
      <c r="J44" s="39"/>
      <c r="K44" s="39"/>
      <c r="L44" s="39"/>
      <c r="M44" s="39"/>
      <c r="N44" s="39"/>
      <c r="O44" s="12"/>
    </row>
    <row r="45" spans="1:17" ht="3.75" customHeight="1" x14ac:dyDescent="0.2">
      <c r="B45" s="44"/>
      <c r="C45" s="44"/>
      <c r="D45" s="43"/>
      <c r="E45" s="34"/>
      <c r="F45" s="34"/>
      <c r="G45" s="34"/>
      <c r="H45" s="34"/>
      <c r="I45" s="11"/>
      <c r="J45" s="39"/>
      <c r="K45" s="39"/>
      <c r="L45" s="39"/>
      <c r="M45" s="39"/>
      <c r="N45" s="39"/>
      <c r="O45" s="12"/>
    </row>
    <row r="46" spans="1:17" ht="37.5" customHeight="1" x14ac:dyDescent="0.2">
      <c r="A46" s="9"/>
      <c r="B46" s="76" t="s">
        <v>72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8"/>
      <c r="P46" s="9"/>
    </row>
    <row r="47" spans="1:17" ht="3.95" customHeight="1" x14ac:dyDescent="0.2">
      <c r="A47" s="9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9"/>
    </row>
    <row r="48" spans="1:17" ht="39" customHeight="1" x14ac:dyDescent="0.2">
      <c r="A48" s="9"/>
      <c r="B48" s="82" t="s">
        <v>65</v>
      </c>
      <c r="C48" s="83"/>
      <c r="D48" s="83"/>
      <c r="E48" s="83"/>
      <c r="F48" s="83"/>
      <c r="G48" s="83"/>
      <c r="H48" s="84"/>
      <c r="I48" s="42"/>
      <c r="J48" s="79" t="s">
        <v>66</v>
      </c>
      <c r="K48" s="80"/>
      <c r="L48" s="80"/>
      <c r="M48" s="80"/>
      <c r="N48" s="81"/>
      <c r="O48" s="41"/>
      <c r="P48" s="9"/>
    </row>
    <row r="49" spans="2:15" ht="4.5" customHeight="1" x14ac:dyDescent="0.2">
      <c r="B49" s="2"/>
      <c r="C49" s="2"/>
      <c r="D49" s="2"/>
      <c r="E49" s="2"/>
      <c r="H49" s="4"/>
      <c r="I49" s="4"/>
      <c r="J49" s="2"/>
      <c r="K49" s="2"/>
      <c r="L49" s="2"/>
      <c r="M49" s="2"/>
      <c r="N49" s="2"/>
      <c r="O49" s="2"/>
    </row>
    <row r="50" spans="2:15" ht="24" customHeight="1" x14ac:dyDescent="0.2">
      <c r="B50" s="73" t="s">
        <v>10</v>
      </c>
      <c r="C50" s="74"/>
      <c r="D50" s="74"/>
      <c r="E50" s="74"/>
      <c r="F50" s="75"/>
      <c r="H50" s="73" t="s">
        <v>9</v>
      </c>
      <c r="I50" s="74"/>
      <c r="J50" s="74"/>
      <c r="K50" s="74"/>
      <c r="L50" s="74"/>
      <c r="M50" s="74"/>
      <c r="N50" s="74"/>
      <c r="O50" s="75"/>
    </row>
    <row r="51" spans="2:15" ht="3.75" customHeight="1" x14ac:dyDescent="0.2">
      <c r="B51" s="2"/>
      <c r="C51" s="2"/>
      <c r="D51" s="2"/>
      <c r="E51" s="2"/>
      <c r="H51" s="4"/>
      <c r="I51" s="4"/>
      <c r="J51" s="2"/>
      <c r="K51" s="2"/>
      <c r="L51" s="2"/>
      <c r="M51" s="2"/>
      <c r="N51" s="2"/>
      <c r="O51" s="2"/>
    </row>
    <row r="52" spans="2:15" ht="14.25" customHeight="1" x14ac:dyDescent="0.2">
      <c r="B52" s="55"/>
      <c r="C52" s="56"/>
      <c r="D52" s="56"/>
      <c r="E52" s="56"/>
      <c r="F52" s="57"/>
      <c r="H52" s="64">
        <f ca="1">TODAY()</f>
        <v>43770</v>
      </c>
      <c r="I52" s="65"/>
      <c r="J52" s="65"/>
      <c r="K52" s="65"/>
      <c r="L52" s="65"/>
      <c r="M52" s="65"/>
      <c r="N52" s="65"/>
      <c r="O52" s="66"/>
    </row>
    <row r="53" spans="2:15" ht="14.25" customHeight="1" x14ac:dyDescent="0.2">
      <c r="B53" s="58"/>
      <c r="C53" s="59"/>
      <c r="D53" s="59"/>
      <c r="E53" s="59"/>
      <c r="F53" s="60"/>
      <c r="H53" s="67"/>
      <c r="I53" s="68"/>
      <c r="J53" s="68"/>
      <c r="K53" s="68"/>
      <c r="L53" s="68"/>
      <c r="M53" s="68"/>
      <c r="N53" s="68"/>
      <c r="O53" s="69"/>
    </row>
    <row r="54" spans="2:15" ht="14.25" customHeight="1" x14ac:dyDescent="0.2">
      <c r="B54" s="58"/>
      <c r="C54" s="59"/>
      <c r="D54" s="59"/>
      <c r="E54" s="59"/>
      <c r="F54" s="60"/>
      <c r="H54" s="67"/>
      <c r="I54" s="68"/>
      <c r="J54" s="68"/>
      <c r="K54" s="68"/>
      <c r="L54" s="68"/>
      <c r="M54" s="68"/>
      <c r="N54" s="68"/>
      <c r="O54" s="69"/>
    </row>
    <row r="55" spans="2:15" ht="14.25" customHeight="1" x14ac:dyDescent="0.2">
      <c r="B55" s="58"/>
      <c r="C55" s="59"/>
      <c r="D55" s="59"/>
      <c r="E55" s="59"/>
      <c r="F55" s="60"/>
      <c r="H55" s="67"/>
      <c r="I55" s="68"/>
      <c r="J55" s="68"/>
      <c r="K55" s="68"/>
      <c r="L55" s="68"/>
      <c r="M55" s="68"/>
      <c r="N55" s="68"/>
      <c r="O55" s="69"/>
    </row>
    <row r="56" spans="2:15" ht="14.25" customHeight="1" x14ac:dyDescent="0.2">
      <c r="B56" s="61"/>
      <c r="C56" s="62"/>
      <c r="D56" s="62"/>
      <c r="E56" s="62"/>
      <c r="F56" s="63"/>
      <c r="H56" s="70"/>
      <c r="I56" s="71"/>
      <c r="J56" s="71"/>
      <c r="K56" s="71"/>
      <c r="L56" s="71"/>
      <c r="M56" s="71"/>
      <c r="N56" s="71"/>
      <c r="O56" s="72"/>
    </row>
    <row r="57" spans="2:15" ht="3.75" customHeight="1" x14ac:dyDescent="0.2">
      <c r="B57" s="7"/>
      <c r="C57" s="7"/>
      <c r="D57" s="7"/>
      <c r="E57" s="7"/>
      <c r="F57" s="5"/>
      <c r="H57" s="8"/>
      <c r="I57" s="8"/>
      <c r="J57" s="7"/>
      <c r="K57" s="7"/>
      <c r="L57" s="7"/>
      <c r="M57" s="7"/>
      <c r="N57" s="7"/>
      <c r="O57" s="7"/>
    </row>
    <row r="60" spans="2:15" ht="14.25" customHeight="1" x14ac:dyDescent="0.2"/>
    <row r="62" spans="2:15" ht="14.25" customHeight="1" x14ac:dyDescent="0.2"/>
    <row r="64" spans="2:15" x14ac:dyDescent="0.2">
      <c r="D64" s="3"/>
    </row>
    <row r="65" spans="4:4" ht="14.25" customHeight="1" x14ac:dyDescent="0.2">
      <c r="D65" s="3"/>
    </row>
    <row r="66" spans="4:4" x14ac:dyDescent="0.2">
      <c r="D66" s="3"/>
    </row>
    <row r="68" spans="4:4" x14ac:dyDescent="0.2">
      <c r="D68" s="3"/>
    </row>
    <row r="69" spans="4:4" x14ac:dyDescent="0.2">
      <c r="D69" s="3"/>
    </row>
    <row r="70" spans="4:4" x14ac:dyDescent="0.2">
      <c r="D70" s="3"/>
    </row>
    <row r="71" spans="4:4" x14ac:dyDescent="0.2">
      <c r="D71" s="3"/>
    </row>
    <row r="77" spans="4:4" x14ac:dyDescent="0.2">
      <c r="D77" s="3"/>
    </row>
    <row r="78" spans="4:4" x14ac:dyDescent="0.2">
      <c r="D78" s="3"/>
    </row>
    <row r="79" spans="4:4" x14ac:dyDescent="0.2">
      <c r="D79" s="3"/>
    </row>
    <row r="80" spans="4:4" x14ac:dyDescent="0.2">
      <c r="D80" s="3"/>
    </row>
    <row r="81" spans="4:4" x14ac:dyDescent="0.2">
      <c r="D81" s="3"/>
    </row>
    <row r="82" spans="4:4" x14ac:dyDescent="0.2">
      <c r="D82" s="3"/>
    </row>
    <row r="83" spans="4:4" x14ac:dyDescent="0.2">
      <c r="D83" s="3"/>
    </row>
    <row r="84" spans="4:4" x14ac:dyDescent="0.2">
      <c r="D84" s="3"/>
    </row>
    <row r="85" spans="4:4" x14ac:dyDescent="0.2">
      <c r="D85" s="3"/>
    </row>
  </sheetData>
  <mergeCells count="56">
    <mergeCell ref="E44:F44"/>
    <mergeCell ref="J28:O28"/>
    <mergeCell ref="B28:C28"/>
    <mergeCell ref="B32:C32"/>
    <mergeCell ref="E32:H32"/>
    <mergeCell ref="J32:O32"/>
    <mergeCell ref="J30:O30"/>
    <mergeCell ref="B34:C34"/>
    <mergeCell ref="J34:N34"/>
    <mergeCell ref="J38:N38"/>
    <mergeCell ref="J42:N42"/>
    <mergeCell ref="E34:F34"/>
    <mergeCell ref="E36:F36"/>
    <mergeCell ref="B38:C38"/>
    <mergeCell ref="B42:C42"/>
    <mergeCell ref="E28:H28"/>
    <mergeCell ref="B18:O18"/>
    <mergeCell ref="B25:C26"/>
    <mergeCell ref="B20:O20"/>
    <mergeCell ref="B19:O19"/>
    <mergeCell ref="B23:O23"/>
    <mergeCell ref="B21:O21"/>
    <mergeCell ref="E25:H26"/>
    <mergeCell ref="J25:O26"/>
    <mergeCell ref="B2:O2"/>
    <mergeCell ref="B4:O4"/>
    <mergeCell ref="B6:O6"/>
    <mergeCell ref="B8:D8"/>
    <mergeCell ref="F8:O8"/>
    <mergeCell ref="B12:D12"/>
    <mergeCell ref="F12:O12"/>
    <mergeCell ref="B17:O17"/>
    <mergeCell ref="B13:D13"/>
    <mergeCell ref="F13:O13"/>
    <mergeCell ref="B14:D14"/>
    <mergeCell ref="F14:O14"/>
    <mergeCell ref="B15:D15"/>
    <mergeCell ref="F15:O15"/>
    <mergeCell ref="B9:D9"/>
    <mergeCell ref="F9:O9"/>
    <mergeCell ref="B10:D10"/>
    <mergeCell ref="F10:O10"/>
    <mergeCell ref="B11:D11"/>
    <mergeCell ref="F11:O11"/>
    <mergeCell ref="B52:F56"/>
    <mergeCell ref="H52:O56"/>
    <mergeCell ref="B50:F50"/>
    <mergeCell ref="H50:O50"/>
    <mergeCell ref="B46:O46"/>
    <mergeCell ref="J48:N48"/>
    <mergeCell ref="B48:H48"/>
    <mergeCell ref="B30:C30"/>
    <mergeCell ref="E30:H30"/>
    <mergeCell ref="E38:F38"/>
    <mergeCell ref="E40:F40"/>
    <mergeCell ref="E42:F42"/>
  </mergeCells>
  <printOptions horizontalCentered="1"/>
  <pageMargins left="0.35" right="0.35" top="0.35" bottom="0.35" header="0.3" footer="0.3"/>
  <pageSetup scale="90" fitToHeight="0" orientation="portrait" r:id="rId1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37"/>
  <sheetViews>
    <sheetView workbookViewId="0">
      <selection activeCell="I10" sqref="I10"/>
    </sheetView>
  </sheetViews>
  <sheetFormatPr defaultRowHeight="15" x14ac:dyDescent="0.25"/>
  <cols>
    <col min="1" max="1" width="3.7109375" customWidth="1"/>
    <col min="2" max="2" width="48.5703125" bestFit="1" customWidth="1"/>
    <col min="3" max="7" width="11.7109375" customWidth="1"/>
  </cols>
  <sheetData>
    <row r="2" spans="2:7" x14ac:dyDescent="0.25">
      <c r="B2" s="19" t="s">
        <v>22</v>
      </c>
      <c r="C2" s="112"/>
      <c r="D2" s="112"/>
      <c r="E2" s="112"/>
      <c r="F2" s="112"/>
      <c r="G2" s="112"/>
    </row>
    <row r="3" spans="2:7" x14ac:dyDescent="0.25">
      <c r="B3" s="19" t="s">
        <v>23</v>
      </c>
      <c r="C3" s="113" t="s">
        <v>24</v>
      </c>
      <c r="D3" s="114"/>
      <c r="E3" s="115"/>
      <c r="F3" s="113" t="s">
        <v>25</v>
      </c>
      <c r="G3" s="115"/>
    </row>
    <row r="4" spans="2:7" x14ac:dyDescent="0.25">
      <c r="B4" s="19" t="s">
        <v>26</v>
      </c>
      <c r="C4" s="20" t="s">
        <v>27</v>
      </c>
      <c r="D4" s="20" t="s">
        <v>28</v>
      </c>
      <c r="E4" s="20" t="s">
        <v>29</v>
      </c>
      <c r="F4" s="20" t="s">
        <v>27</v>
      </c>
      <c r="G4" s="20" t="s">
        <v>29</v>
      </c>
    </row>
    <row r="5" spans="2:7" x14ac:dyDescent="0.25">
      <c r="B5" s="21" t="s">
        <v>30</v>
      </c>
      <c r="C5" s="22">
        <v>0</v>
      </c>
      <c r="D5" s="22">
        <v>0</v>
      </c>
      <c r="E5" s="22">
        <v>0</v>
      </c>
      <c r="F5" s="22">
        <v>0</v>
      </c>
      <c r="G5" s="22">
        <v>0</v>
      </c>
    </row>
    <row r="6" spans="2:7" x14ac:dyDescent="0.25">
      <c r="B6" s="23" t="s">
        <v>31</v>
      </c>
      <c r="C6" s="24">
        <v>2558.4</v>
      </c>
      <c r="D6" s="24">
        <v>2558.4</v>
      </c>
      <c r="E6" s="24">
        <v>2558.4</v>
      </c>
      <c r="F6" s="24">
        <v>2558.4</v>
      </c>
      <c r="G6" s="24">
        <v>2558.4</v>
      </c>
    </row>
    <row r="7" spans="2:7" x14ac:dyDescent="0.25">
      <c r="B7" s="23" t="s">
        <v>32</v>
      </c>
      <c r="C7" s="24">
        <v>19188</v>
      </c>
      <c r="D7" s="24">
        <v>19188</v>
      </c>
      <c r="E7" s="24">
        <v>19188</v>
      </c>
      <c r="F7" s="24">
        <v>19188</v>
      </c>
      <c r="G7" s="24">
        <v>19188</v>
      </c>
    </row>
    <row r="8" spans="2:7" x14ac:dyDescent="0.25">
      <c r="B8" s="23" t="s">
        <v>33</v>
      </c>
      <c r="C8" s="25">
        <f>C5</f>
        <v>0</v>
      </c>
      <c r="D8" s="25">
        <f t="shared" ref="D8:G8" si="0">D5</f>
        <v>0</v>
      </c>
      <c r="E8" s="25">
        <f t="shared" si="0"/>
        <v>0</v>
      </c>
      <c r="F8" s="25">
        <f t="shared" si="0"/>
        <v>0</v>
      </c>
      <c r="G8" s="25">
        <f t="shared" si="0"/>
        <v>0</v>
      </c>
    </row>
    <row r="9" spans="2:7" x14ac:dyDescent="0.25">
      <c r="B9" s="23" t="s">
        <v>34</v>
      </c>
      <c r="C9" s="24">
        <f>+C8*0.14</f>
        <v>0</v>
      </c>
      <c r="D9" s="24">
        <f t="shared" ref="D9:G9" si="1">+D8*0.14</f>
        <v>0</v>
      </c>
      <c r="E9" s="24">
        <f t="shared" si="1"/>
        <v>0</v>
      </c>
      <c r="F9" s="24">
        <f t="shared" si="1"/>
        <v>0</v>
      </c>
      <c r="G9" s="24">
        <f t="shared" si="1"/>
        <v>0</v>
      </c>
    </row>
    <row r="10" spans="2:7" x14ac:dyDescent="0.25">
      <c r="B10" s="23" t="s">
        <v>35</v>
      </c>
      <c r="C10" s="24">
        <f>C8*0.01</f>
        <v>0</v>
      </c>
      <c r="D10" s="24">
        <f t="shared" ref="D10:G10" si="2">D8*0.01</f>
        <v>0</v>
      </c>
      <c r="E10" s="24">
        <f t="shared" si="2"/>
        <v>0</v>
      </c>
      <c r="F10" s="24">
        <f t="shared" si="2"/>
        <v>0</v>
      </c>
      <c r="G10" s="24">
        <f t="shared" si="2"/>
        <v>0</v>
      </c>
    </row>
    <row r="11" spans="2:7" x14ac:dyDescent="0.25">
      <c r="B11" s="23" t="s">
        <v>36</v>
      </c>
      <c r="C11" s="25">
        <f>C5-C9-C10</f>
        <v>0</v>
      </c>
      <c r="D11" s="25">
        <f>D5-D9-D10</f>
        <v>0</v>
      </c>
      <c r="E11" s="25">
        <f>E5-E9-E10</f>
        <v>0</v>
      </c>
      <c r="F11" s="25">
        <f>F5-F9-F10</f>
        <v>0</v>
      </c>
      <c r="G11" s="25">
        <f>G5-G9-G10</f>
        <v>0</v>
      </c>
    </row>
    <row r="12" spans="2:7" x14ac:dyDescent="0.25">
      <c r="B12" s="23" t="s">
        <v>37</v>
      </c>
      <c r="C12" s="24">
        <f>C11*0.15</f>
        <v>0</v>
      </c>
      <c r="D12" s="24">
        <f t="shared" ref="D12:G12" si="3">D11*0.15</f>
        <v>0</v>
      </c>
      <c r="E12" s="24">
        <f t="shared" si="3"/>
        <v>0</v>
      </c>
      <c r="F12" s="24">
        <f t="shared" si="3"/>
        <v>0</v>
      </c>
      <c r="G12" s="24">
        <f t="shared" si="3"/>
        <v>0</v>
      </c>
    </row>
    <row r="13" spans="2:7" x14ac:dyDescent="0.25">
      <c r="B13" s="23" t="s">
        <v>38</v>
      </c>
      <c r="C13" s="24">
        <f>+C5*0.00759</f>
        <v>0</v>
      </c>
      <c r="D13" s="24">
        <f>+D5*0.00759</f>
        <v>0</v>
      </c>
      <c r="E13" s="24">
        <f>+E5*0.00759</f>
        <v>0</v>
      </c>
      <c r="F13" s="24">
        <f>+F5*0.00759</f>
        <v>0</v>
      </c>
      <c r="G13" s="24">
        <f>+G5*0.00759</f>
        <v>0</v>
      </c>
    </row>
    <row r="14" spans="2:7" x14ac:dyDescent="0.25">
      <c r="B14" s="26" t="s">
        <v>39</v>
      </c>
      <c r="C14" s="27">
        <f>+C5-C9-C10-C12-C13</f>
        <v>0</v>
      </c>
      <c r="D14" s="27">
        <f>+D5-D9-D10-D12-D13</f>
        <v>0</v>
      </c>
      <c r="E14" s="27">
        <f>+E5-E9-E10-E12-E13</f>
        <v>0</v>
      </c>
      <c r="F14" s="27">
        <f>+F5-F9-F10-F12-F13</f>
        <v>0</v>
      </c>
      <c r="G14" s="27">
        <f>+G5-G9-G10-G12-G13</f>
        <v>0</v>
      </c>
    </row>
    <row r="15" spans="2:7" x14ac:dyDescent="0.25">
      <c r="B15" s="23" t="s">
        <v>40</v>
      </c>
      <c r="C15" s="24">
        <f>C5*0.155</f>
        <v>0</v>
      </c>
      <c r="D15" s="24">
        <f>D5*0.155</f>
        <v>0</v>
      </c>
      <c r="E15" s="24">
        <f>E5*0.155</f>
        <v>0</v>
      </c>
      <c r="F15" s="24">
        <f>F5*0.155</f>
        <v>0</v>
      </c>
      <c r="G15" s="24">
        <f>G5*0.155</f>
        <v>0</v>
      </c>
    </row>
    <row r="16" spans="2:7" x14ac:dyDescent="0.25">
      <c r="B16" s="23" t="s">
        <v>41</v>
      </c>
      <c r="C16" s="24">
        <f>C5*0.02</f>
        <v>0</v>
      </c>
      <c r="D16" s="24">
        <f>D5*0.02</f>
        <v>0</v>
      </c>
      <c r="E16" s="24">
        <f>E5*0.02</f>
        <v>0</v>
      </c>
      <c r="F16" s="24">
        <f>F5*0.02</f>
        <v>0</v>
      </c>
      <c r="G16" s="24">
        <f>G5*0.02</f>
        <v>0</v>
      </c>
    </row>
    <row r="17" spans="2:7" x14ac:dyDescent="0.25">
      <c r="B17" s="23" t="s">
        <v>42</v>
      </c>
      <c r="C17" s="24">
        <f>+C9+C10+C12+C13</f>
        <v>0</v>
      </c>
      <c r="D17" s="24">
        <f>+D9+D10+D12+D13</f>
        <v>0</v>
      </c>
      <c r="E17" s="24">
        <f>+E9+E10+E12+E13</f>
        <v>0</v>
      </c>
      <c r="F17" s="24">
        <f>+F9+F10+F12+F13</f>
        <v>0</v>
      </c>
      <c r="G17" s="24">
        <f>+G9+G10+G12+G13</f>
        <v>0</v>
      </c>
    </row>
    <row r="18" spans="2:7" x14ac:dyDescent="0.25">
      <c r="B18" s="23" t="s">
        <v>43</v>
      </c>
      <c r="C18" s="24">
        <f>+C15+C16</f>
        <v>0</v>
      </c>
      <c r="D18" s="24">
        <f t="shared" ref="D18:G18" si="4">+D15+D16</f>
        <v>0</v>
      </c>
      <c r="E18" s="24">
        <f t="shared" si="4"/>
        <v>0</v>
      </c>
      <c r="F18" s="24">
        <f t="shared" si="4"/>
        <v>0</v>
      </c>
      <c r="G18" s="24">
        <f t="shared" si="4"/>
        <v>0</v>
      </c>
    </row>
    <row r="19" spans="2:7" x14ac:dyDescent="0.25">
      <c r="B19" s="26" t="s">
        <v>44</v>
      </c>
      <c r="C19" s="27">
        <f>C5+C15+C16</f>
        <v>0</v>
      </c>
      <c r="D19" s="27">
        <f>D5+D15+D16</f>
        <v>0</v>
      </c>
      <c r="E19" s="27">
        <f>E5+E15+E16</f>
        <v>0</v>
      </c>
      <c r="F19" s="27">
        <f>F5+F15+F16</f>
        <v>0</v>
      </c>
      <c r="G19" s="27">
        <f>G5+G15+G16</f>
        <v>0</v>
      </c>
    </row>
    <row r="20" spans="2:7" x14ac:dyDescent="0.25">
      <c r="B20" s="26" t="s">
        <v>45</v>
      </c>
      <c r="C20" s="27">
        <f>C19</f>
        <v>0</v>
      </c>
      <c r="D20" s="27">
        <f t="shared" ref="D20:G20" si="5">D19</f>
        <v>0</v>
      </c>
      <c r="E20" s="27">
        <f t="shared" si="5"/>
        <v>0</v>
      </c>
      <c r="F20" s="27">
        <f t="shared" si="5"/>
        <v>0</v>
      </c>
      <c r="G20" s="27">
        <f t="shared" si="5"/>
        <v>0</v>
      </c>
    </row>
    <row r="21" spans="2:7" x14ac:dyDescent="0.25">
      <c r="B21" s="23" t="s">
        <v>46</v>
      </c>
      <c r="C21" s="24">
        <v>350</v>
      </c>
      <c r="D21" s="24">
        <v>350</v>
      </c>
      <c r="E21" s="24">
        <v>350</v>
      </c>
      <c r="F21" s="24">
        <v>350</v>
      </c>
      <c r="G21" s="24">
        <v>350</v>
      </c>
    </row>
    <row r="22" spans="2:7" s="37" customFormat="1" x14ac:dyDescent="0.25">
      <c r="B22" s="21" t="s">
        <v>47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2:7" x14ac:dyDescent="0.25">
      <c r="B23" s="23" t="s">
        <v>48</v>
      </c>
      <c r="C23" s="24">
        <v>410.99</v>
      </c>
      <c r="D23" s="24">
        <v>410.99</v>
      </c>
      <c r="E23" s="24">
        <v>410.99</v>
      </c>
      <c r="F23" s="24">
        <v>410.99</v>
      </c>
      <c r="G23" s="24">
        <v>410.99</v>
      </c>
    </row>
    <row r="24" spans="2:7" x14ac:dyDescent="0.25">
      <c r="B24" s="28" t="s">
        <v>49</v>
      </c>
      <c r="C24" s="29">
        <f>C20+C21+C22+C23</f>
        <v>760.99</v>
      </c>
      <c r="D24" s="29">
        <f t="shared" ref="D24:G24" si="6">D20+D21+D22+D23</f>
        <v>760.99</v>
      </c>
      <c r="E24" s="29">
        <f t="shared" si="6"/>
        <v>760.99</v>
      </c>
      <c r="F24" s="29">
        <f t="shared" si="6"/>
        <v>760.99</v>
      </c>
      <c r="G24" s="29">
        <f t="shared" si="6"/>
        <v>760.99</v>
      </c>
    </row>
    <row r="25" spans="2:7" x14ac:dyDescent="0.25">
      <c r="B25" s="23" t="s">
        <v>50</v>
      </c>
      <c r="C25" s="30">
        <v>10</v>
      </c>
      <c r="D25" s="30">
        <v>6</v>
      </c>
      <c r="E25" s="30">
        <v>1</v>
      </c>
      <c r="F25" s="30">
        <v>5</v>
      </c>
      <c r="G25" s="30">
        <v>1</v>
      </c>
    </row>
    <row r="26" spans="2:7" x14ac:dyDescent="0.25">
      <c r="B26" s="31" t="s">
        <v>51</v>
      </c>
      <c r="C26" s="25">
        <f>C24*C25</f>
        <v>7609.9</v>
      </c>
      <c r="D26" s="25">
        <f t="shared" ref="D26:G26" si="7">D24*D25</f>
        <v>4565.9400000000005</v>
      </c>
      <c r="E26" s="25">
        <f t="shared" si="7"/>
        <v>760.99</v>
      </c>
      <c r="F26" s="25">
        <f t="shared" si="7"/>
        <v>3804.95</v>
      </c>
      <c r="G26" s="25">
        <f t="shared" si="7"/>
        <v>760.99</v>
      </c>
    </row>
    <row r="27" spans="2:7" x14ac:dyDescent="0.25">
      <c r="B27" s="21" t="s">
        <v>52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 spans="2:7" x14ac:dyDescent="0.25">
      <c r="B28" s="21" t="s">
        <v>53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</row>
    <row r="29" spans="2:7" x14ac:dyDescent="0.25">
      <c r="B29" s="31" t="s">
        <v>54</v>
      </c>
      <c r="C29" s="25">
        <f>C26+C27+C28</f>
        <v>7609.9</v>
      </c>
      <c r="D29" s="25">
        <f t="shared" ref="D29:G29" si="8">D26+D27+D28</f>
        <v>4565.9400000000005</v>
      </c>
      <c r="E29" s="25">
        <f t="shared" si="8"/>
        <v>760.99</v>
      </c>
      <c r="F29" s="25">
        <f t="shared" si="8"/>
        <v>3804.95</v>
      </c>
      <c r="G29" s="25">
        <f t="shared" si="8"/>
        <v>760.99</v>
      </c>
    </row>
    <row r="30" spans="2:7" x14ac:dyDescent="0.25">
      <c r="B30" s="31" t="s">
        <v>55</v>
      </c>
      <c r="C30" s="25">
        <f t="shared" ref="C30:G30" si="9">C29*12</f>
        <v>91318.799999999988</v>
      </c>
      <c r="D30" s="25">
        <f t="shared" si="9"/>
        <v>54791.280000000006</v>
      </c>
      <c r="E30" s="25">
        <f t="shared" si="9"/>
        <v>9131.880000000001</v>
      </c>
      <c r="F30" s="25">
        <f t="shared" si="9"/>
        <v>45659.399999999994</v>
      </c>
      <c r="G30" s="25">
        <f t="shared" si="9"/>
        <v>9131.880000000001</v>
      </c>
    </row>
    <row r="31" spans="2:7" x14ac:dyDescent="0.25">
      <c r="B31" s="31" t="s">
        <v>56</v>
      </c>
      <c r="C31" s="116">
        <f>SUM(C30:G30)</f>
        <v>210033.24</v>
      </c>
      <c r="D31" s="116"/>
      <c r="E31" s="116"/>
      <c r="F31" s="116"/>
      <c r="G31" s="116"/>
    </row>
    <row r="32" spans="2:7" x14ac:dyDescent="0.25">
      <c r="B32" s="31" t="s">
        <v>57</v>
      </c>
      <c r="C32" s="116">
        <f>C31*3</f>
        <v>630099.72</v>
      </c>
      <c r="D32" s="116"/>
      <c r="E32" s="116"/>
      <c r="F32" s="116"/>
      <c r="G32" s="116"/>
    </row>
    <row r="34" spans="2:5" x14ac:dyDescent="0.25">
      <c r="B34" s="33" t="s">
        <v>58</v>
      </c>
    </row>
    <row r="37" spans="2:5" x14ac:dyDescent="0.25">
      <c r="E37" s="38"/>
    </row>
  </sheetData>
  <mergeCells count="5">
    <mergeCell ref="C2:G2"/>
    <mergeCell ref="C3:E3"/>
    <mergeCell ref="F3:G3"/>
    <mergeCell ref="C31:G31"/>
    <mergeCell ref="C32:G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Teklif Formu</vt:lpstr>
      <vt:lpstr>Fiyat Tablosu</vt:lpstr>
      <vt:lpstr>'Teklif Formu'!Print_Area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Mert Celik</cp:lastModifiedBy>
  <cp:lastPrinted>2019-11-01T08:29:38Z</cp:lastPrinted>
  <dcterms:created xsi:type="dcterms:W3CDTF">2017-01-26T07:04:17Z</dcterms:created>
  <dcterms:modified xsi:type="dcterms:W3CDTF">2019-11-01T08:31:07Z</dcterms:modified>
</cp:coreProperties>
</file>