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ay.sapli.BILGI\Desktop\"/>
    </mc:Choice>
  </mc:AlternateContent>
  <bookViews>
    <workbookView xWindow="0" yWindow="0" windowWidth="28800" windowHeight="14385"/>
  </bookViews>
  <sheets>
    <sheet name="Hizmet Bedeli" sheetId="1" r:id="rId1"/>
  </sheets>
  <calcPr calcId="152511"/>
</workbook>
</file>

<file path=xl/calcChain.xml><?xml version="1.0" encoding="utf-8"?>
<calcChain xmlns="http://schemas.openxmlformats.org/spreadsheetml/2006/main">
  <c r="D51" i="1" l="1"/>
  <c r="C48" i="1"/>
  <c r="C42" i="1" l="1"/>
  <c r="C12" i="1"/>
  <c r="C17" i="1" s="1"/>
  <c r="C25" i="1" s="1"/>
  <c r="C27" i="1" l="1"/>
  <c r="C26" i="1"/>
  <c r="C18" i="1"/>
  <c r="C19" i="1"/>
  <c r="C21" i="1"/>
  <c r="C28" i="1" l="1"/>
  <c r="C43" i="1" s="1"/>
  <c r="C44" i="1" s="1"/>
  <c r="C47" i="1" s="1"/>
  <c r="C20" i="1"/>
  <c r="C23" i="1" s="1"/>
  <c r="C24" i="1" s="1"/>
  <c r="D12" i="1"/>
  <c r="D17" i="1" s="1"/>
  <c r="D18" i="1" l="1"/>
  <c r="D19" i="1"/>
  <c r="D25" i="1"/>
  <c r="D21" i="1"/>
  <c r="D20" i="1" l="1"/>
  <c r="D23" i="1" s="1"/>
  <c r="D24" i="1" s="1"/>
  <c r="D27" i="1"/>
  <c r="D26" i="1"/>
  <c r="D28" i="1" l="1"/>
  <c r="D43" i="1" l="1"/>
  <c r="D44" i="1" l="1"/>
  <c r="D47" i="1" l="1"/>
  <c r="D48" i="1" l="1"/>
  <c r="D52" i="1" s="1"/>
  <c r="D53" i="1" s="1"/>
</calcChain>
</file>

<file path=xl/comments1.xml><?xml version="1.0" encoding="utf-8"?>
<comments xmlns="http://schemas.openxmlformats.org/spreadsheetml/2006/main">
  <authors>
    <author>fulyavuz</author>
  </authors>
  <commentList>
    <comment ref="B3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 6gömlek4pant2ayak1sw</t>
        </r>
      </text>
    </comment>
  </commentList>
</comments>
</file>

<file path=xl/sharedStrings.xml><?xml version="1.0" encoding="utf-8"?>
<sst xmlns="http://schemas.openxmlformats.org/spreadsheetml/2006/main" count="51" uniqueCount="51">
  <si>
    <t>FİYAT ANALİZ TABLOSU</t>
  </si>
  <si>
    <t>Personel Maliyeti Oluşumu</t>
  </si>
  <si>
    <t>PERSONEL</t>
  </si>
  <si>
    <t>GÖREV ÜNVANI</t>
  </si>
  <si>
    <t>Aylık Brüt</t>
  </si>
  <si>
    <t>İkramiye</t>
  </si>
  <si>
    <t>Sosyal Yardım</t>
  </si>
  <si>
    <t>Prim</t>
  </si>
  <si>
    <t>Yemek</t>
  </si>
  <si>
    <t>Yol Bedeli</t>
  </si>
  <si>
    <t>Telefon</t>
  </si>
  <si>
    <t>Otopark Ücreti</t>
  </si>
  <si>
    <t>Fazla Mesai</t>
  </si>
  <si>
    <t>Fazla Mesai Saati ( Normal mesai )</t>
  </si>
  <si>
    <t>Fazla Mesai Saati (  Bayram Mesaisi )</t>
  </si>
  <si>
    <t>Sigorta Tavanı</t>
  </si>
  <si>
    <t>Aylık Brüt Gelir</t>
  </si>
  <si>
    <t>SSK İşçi Payı %14</t>
  </si>
  <si>
    <t>İşsizlik Sigortası %1</t>
  </si>
  <si>
    <t>Gelir Vergisi%15</t>
  </si>
  <si>
    <t>Damga Vergisi %07,59</t>
  </si>
  <si>
    <t>Asgari Ücret indirimi</t>
  </si>
  <si>
    <t>Net Ücret</t>
  </si>
  <si>
    <t>Net ücret + agi</t>
  </si>
  <si>
    <t>Aylık Brüt Kazanç</t>
  </si>
  <si>
    <r>
      <rPr>
        <b/>
        <sz val="9"/>
        <rFont val="Calibri"/>
        <family val="2"/>
        <charset val="162"/>
      </rPr>
      <t xml:space="preserve">*** </t>
    </r>
    <r>
      <rPr>
        <sz val="9"/>
        <rFont val="Calibri"/>
        <family val="2"/>
        <charset val="162"/>
      </rPr>
      <t>SSK İşveren Payı %15,5 ( %20,5 - %5 )</t>
    </r>
  </si>
  <si>
    <t>İşsizlik Sigortası %2</t>
  </si>
  <si>
    <t>Maliyet</t>
  </si>
  <si>
    <t>Yıllık Ücretli İzin Yedekleme Bedeli ( opsiyonlu)</t>
  </si>
  <si>
    <t>Giyim Bedeli (senede 2 defa giydiriliyor)</t>
  </si>
  <si>
    <t>Yemek Bedeli ( elektronik kart )</t>
  </si>
  <si>
    <t>3.şahıs mali mesuliyet sigortaları fonu ( tarafımızca bedelsiz )</t>
  </si>
  <si>
    <t>İSG eğitim ve Risk analizi maliyeti payı</t>
  </si>
  <si>
    <t>Toplam Birim Maliyeti</t>
  </si>
  <si>
    <t>Lokasyon</t>
  </si>
  <si>
    <t>Toplam Personel</t>
  </si>
  <si>
    <t>Pozisyon Maliyetleri</t>
  </si>
  <si>
    <t>Toplam Maliyet</t>
  </si>
  <si>
    <t>amortisman</t>
  </si>
  <si>
    <t>Kıdem Tazminatı Karşılığı ( hak doğduğunda yansıtılır )</t>
  </si>
  <si>
    <t>İhbar tazminatı karşılığı ( hak doğduğunda yansıtılır )</t>
  </si>
  <si>
    <t>Toplam Aylık Hizmet BEDELİ</t>
  </si>
  <si>
    <t>Bilgi Ünv. Kağıthane  Kampüsü</t>
  </si>
  <si>
    <t>Temizlik</t>
  </si>
  <si>
    <t>Personeli</t>
  </si>
  <si>
    <t>işletme payı ve endirekt giderler</t>
  </si>
  <si>
    <t>kar payı maliyet</t>
  </si>
  <si>
    <t>Bahçevan</t>
  </si>
  <si>
    <t>Bahçevan Hizmet Bedeli</t>
  </si>
  <si>
    <t>Temizlik Personel Hizmet Bedeli</t>
  </si>
  <si>
    <t>İşveren mali mesuliyet sig. Payı ( Firma tarafından bedelsiz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</si>
</sst>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TL&quot;_-;\-* #,##0.00\ &quot;TL&quot;_-;_-* &quot;-&quot;??\ &quot;TL&quot;_-;_-@_-"/>
    <numFmt numFmtId="165" formatCode="#,##0.00\ &quot;TL&quot;"/>
  </numFmts>
  <fonts count="19" x14ac:knownFonts="1">
    <font>
      <sz val="11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i/>
      <sz val="9"/>
      <name val="Calibri"/>
      <family val="2"/>
      <charset val="162"/>
      <scheme val="minor"/>
    </font>
    <font>
      <i/>
      <sz val="9"/>
      <name val="Calibri"/>
      <family val="2"/>
      <charset val="162"/>
      <scheme val="minor"/>
    </font>
    <font>
      <sz val="8"/>
      <name val="Arial"/>
      <family val="2"/>
    </font>
    <font>
      <i/>
      <sz val="9"/>
      <color rgb="FF00B050"/>
      <name val="Calibri"/>
      <family val="2"/>
      <charset val="162"/>
      <scheme val="minor"/>
    </font>
    <font>
      <sz val="9"/>
      <name val="Calibri"/>
      <family val="2"/>
      <charset val="162"/>
    </font>
    <font>
      <b/>
      <sz val="9"/>
      <name val="Calibri"/>
      <family val="2"/>
      <charset val="162"/>
    </font>
    <font>
      <b/>
      <sz val="9"/>
      <color indexed="81"/>
      <name val="Tahoma"/>
      <family val="2"/>
      <charset val="16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rgb="FFFF0000"/>
      <name val="Calibri"/>
      <family val="2"/>
      <charset val="162"/>
      <scheme val="minor"/>
    </font>
    <font>
      <b/>
      <sz val="9"/>
      <color indexed="12"/>
      <name val="Calibri"/>
      <family val="2"/>
      <charset val="162"/>
      <scheme val="minor"/>
    </font>
    <font>
      <b/>
      <sz val="9"/>
      <color theme="0" tint="-0.499984740745262"/>
      <name val="Calibri"/>
      <family val="2"/>
      <charset val="162"/>
      <scheme val="minor"/>
    </font>
    <font>
      <sz val="9"/>
      <color theme="0" tint="-0.499984740745262"/>
      <name val="Calibri"/>
      <family val="2"/>
      <charset val="162"/>
      <scheme val="minor"/>
    </font>
    <font>
      <i/>
      <sz val="9"/>
      <color theme="0" tint="-0.499984740745262"/>
      <name val="Calibri"/>
      <family val="2"/>
      <charset val="162"/>
      <scheme val="minor"/>
    </font>
    <font>
      <sz val="8"/>
      <color theme="0" tint="-0.499984740745262"/>
      <name val="Arial"/>
      <family val="2"/>
    </font>
    <font>
      <sz val="9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64" fontId="11" fillId="0" borderId="0" applyFont="0" applyFill="0" applyBorder="0" applyAlignment="0" applyProtection="0"/>
  </cellStyleXfs>
  <cellXfs count="82"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0" borderId="0" xfId="0" applyFont="1"/>
    <xf numFmtId="0" fontId="2" fillId="3" borderId="3" xfId="0" applyFont="1" applyFill="1" applyBorder="1"/>
    <xf numFmtId="0" fontId="2" fillId="2" borderId="3" xfId="0" applyFont="1" applyFill="1" applyBorder="1"/>
    <xf numFmtId="0" fontId="1" fillId="2" borderId="1" xfId="0" applyNumberFormat="1" applyFont="1" applyFill="1" applyBorder="1" applyAlignment="1">
      <alignment horizontal="center"/>
    </xf>
    <xf numFmtId="0" fontId="1" fillId="3" borderId="6" xfId="0" applyNumberFormat="1" applyFont="1" applyFill="1" applyBorder="1"/>
    <xf numFmtId="0" fontId="1" fillId="3" borderId="6" xfId="0" applyNumberFormat="1" applyFont="1" applyFill="1" applyBorder="1" applyAlignment="1">
      <alignment horizontal="center"/>
    </xf>
    <xf numFmtId="0" fontId="1" fillId="3" borderId="7" xfId="0" applyNumberFormat="1" applyFont="1" applyFill="1" applyBorder="1"/>
    <xf numFmtId="0" fontId="1" fillId="3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left"/>
    </xf>
    <xf numFmtId="4" fontId="2" fillId="3" borderId="8" xfId="0" applyNumberFormat="1" applyFont="1" applyFill="1" applyBorder="1" applyAlignment="1">
      <alignment horizontal="center"/>
    </xf>
    <xf numFmtId="0" fontId="2" fillId="3" borderId="8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4" fillId="3" borderId="9" xfId="0" applyFont="1" applyFill="1" applyBorder="1"/>
    <xf numFmtId="0" fontId="4" fillId="3" borderId="8" xfId="0" applyFont="1" applyFill="1" applyBorder="1"/>
    <xf numFmtId="0" fontId="1" fillId="3" borderId="8" xfId="0" applyFont="1" applyFill="1" applyBorder="1"/>
    <xf numFmtId="0" fontId="5" fillId="4" borderId="5" xfId="0" applyFont="1" applyFill="1" applyBorder="1"/>
    <xf numFmtId="0" fontId="6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7" fillId="3" borderId="8" xfId="0" applyFont="1" applyFill="1" applyBorder="1"/>
    <xf numFmtId="0" fontId="2" fillId="3" borderId="5" xfId="0" applyFont="1" applyFill="1" applyBorder="1"/>
    <xf numFmtId="0" fontId="1" fillId="2" borderId="10" xfId="0" applyFont="1" applyFill="1" applyBorder="1"/>
    <xf numFmtId="4" fontId="1" fillId="2" borderId="11" xfId="0" applyNumberFormat="1" applyFont="1" applyFill="1" applyBorder="1" applyAlignment="1">
      <alignment horizontal="center"/>
    </xf>
    <xf numFmtId="3" fontId="2" fillId="3" borderId="11" xfId="0" applyNumberFormat="1" applyFont="1" applyFill="1" applyBorder="1" applyAlignment="1">
      <alignment horizontal="center"/>
    </xf>
    <xf numFmtId="3" fontId="2" fillId="3" borderId="4" xfId="0" applyNumberFormat="1" applyFont="1" applyFill="1" applyBorder="1" applyAlignment="1">
      <alignment horizontal="center"/>
    </xf>
    <xf numFmtId="0" fontId="2" fillId="3" borderId="12" xfId="0" applyFont="1" applyFill="1" applyBorder="1"/>
    <xf numFmtId="3" fontId="2" fillId="3" borderId="14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2" fillId="2" borderId="4" xfId="0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0" fontId="2" fillId="2" borderId="13" xfId="0" applyFont="1" applyFill="1" applyBorder="1"/>
    <xf numFmtId="4" fontId="1" fillId="2" borderId="14" xfId="0" applyNumberFormat="1" applyFont="1" applyFill="1" applyBorder="1" applyAlignment="1">
      <alignment horizontal="center"/>
    </xf>
    <xf numFmtId="4" fontId="2" fillId="0" borderId="0" xfId="0" applyNumberFormat="1" applyFont="1"/>
    <xf numFmtId="165" fontId="1" fillId="3" borderId="8" xfId="0" applyNumberFormat="1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center"/>
    </xf>
    <xf numFmtId="4" fontId="2" fillId="3" borderId="7" xfId="0" applyNumberFormat="1" applyFont="1" applyFill="1" applyBorder="1" applyAlignment="1">
      <alignment horizontal="center"/>
    </xf>
    <xf numFmtId="4" fontId="2" fillId="3" borderId="9" xfId="0" applyNumberFormat="1" applyFont="1" applyFill="1" applyBorder="1" applyAlignment="1">
      <alignment horizontal="center"/>
    </xf>
    <xf numFmtId="4" fontId="1" fillId="3" borderId="8" xfId="0" applyNumberFormat="1" applyFont="1" applyFill="1" applyBorder="1" applyAlignment="1">
      <alignment horizontal="center"/>
    </xf>
    <xf numFmtId="4" fontId="5" fillId="4" borderId="8" xfId="0" applyNumberFormat="1" applyFont="1" applyFill="1" applyBorder="1" applyAlignment="1">
      <alignment horizontal="center"/>
    </xf>
    <xf numFmtId="4" fontId="13" fillId="3" borderId="8" xfId="0" applyNumberFormat="1" applyFont="1" applyFill="1" applyBorder="1" applyAlignment="1">
      <alignment horizontal="center"/>
    </xf>
    <xf numFmtId="4" fontId="6" fillId="3" borderId="8" xfId="0" applyNumberFormat="1" applyFont="1" applyFill="1" applyBorder="1" applyAlignment="1">
      <alignment horizontal="center"/>
    </xf>
    <xf numFmtId="4" fontId="2" fillId="3" borderId="4" xfId="0" applyNumberFormat="1" applyFont="1" applyFill="1" applyBorder="1" applyAlignment="1">
      <alignment horizontal="center"/>
    </xf>
    <xf numFmtId="0" fontId="2" fillId="3" borderId="10" xfId="0" applyFont="1" applyFill="1" applyBorder="1"/>
    <xf numFmtId="0" fontId="2" fillId="3" borderId="0" xfId="0" applyFont="1" applyFill="1" applyBorder="1"/>
    <xf numFmtId="0" fontId="12" fillId="3" borderId="13" xfId="0" applyFont="1" applyFill="1" applyBorder="1" applyAlignment="1">
      <alignment horizontal="right"/>
    </xf>
    <xf numFmtId="4" fontId="12" fillId="3" borderId="14" xfId="0" applyNumberFormat="1" applyFont="1" applyFill="1" applyBorder="1"/>
    <xf numFmtId="4" fontId="2" fillId="3" borderId="11" xfId="0" applyNumberFormat="1" applyFont="1" applyFill="1" applyBorder="1"/>
    <xf numFmtId="4" fontId="2" fillId="3" borderId="4" xfId="0" applyNumberFormat="1" applyFont="1" applyFill="1" applyBorder="1"/>
    <xf numFmtId="0" fontId="14" fillId="2" borderId="2" xfId="0" applyFont="1" applyFill="1" applyBorder="1" applyAlignment="1">
      <alignment horizontal="center"/>
    </xf>
    <xf numFmtId="0" fontId="14" fillId="3" borderId="6" xfId="0" applyNumberFormat="1" applyFont="1" applyFill="1" applyBorder="1" applyAlignment="1">
      <alignment horizontal="center"/>
    </xf>
    <xf numFmtId="0" fontId="14" fillId="3" borderId="7" xfId="0" applyNumberFormat="1" applyFont="1" applyFill="1" applyBorder="1" applyAlignment="1">
      <alignment horizontal="center"/>
    </xf>
    <xf numFmtId="165" fontId="14" fillId="3" borderId="8" xfId="0" applyNumberFormat="1" applyFont="1" applyFill="1" applyBorder="1" applyAlignment="1">
      <alignment horizontal="center"/>
    </xf>
    <xf numFmtId="4" fontId="15" fillId="3" borderId="8" xfId="0" applyNumberFormat="1" applyFont="1" applyFill="1" applyBorder="1" applyAlignment="1">
      <alignment horizontal="center"/>
    </xf>
    <xf numFmtId="4" fontId="15" fillId="3" borderId="6" xfId="0" applyNumberFormat="1" applyFont="1" applyFill="1" applyBorder="1" applyAlignment="1">
      <alignment horizontal="center"/>
    </xf>
    <xf numFmtId="4" fontId="15" fillId="3" borderId="7" xfId="0" applyNumberFormat="1" applyFont="1" applyFill="1" applyBorder="1" applyAlignment="1">
      <alignment horizontal="center"/>
    </xf>
    <xf numFmtId="4" fontId="15" fillId="3" borderId="9" xfId="0" applyNumberFormat="1" applyFont="1" applyFill="1" applyBorder="1" applyAlignment="1">
      <alignment horizontal="center"/>
    </xf>
    <xf numFmtId="0" fontId="16" fillId="3" borderId="8" xfId="0" applyFont="1" applyFill="1" applyBorder="1"/>
    <xf numFmtId="4" fontId="14" fillId="3" borderId="8" xfId="0" applyNumberFormat="1" applyFont="1" applyFill="1" applyBorder="1" applyAlignment="1">
      <alignment horizontal="center"/>
    </xf>
    <xf numFmtId="4" fontId="17" fillId="4" borderId="8" xfId="0" applyNumberFormat="1" applyFont="1" applyFill="1" applyBorder="1" applyAlignment="1">
      <alignment horizontal="center"/>
    </xf>
    <xf numFmtId="4" fontId="16" fillId="3" borderId="8" xfId="0" applyNumberFormat="1" applyFont="1" applyFill="1" applyBorder="1" applyAlignment="1">
      <alignment horizontal="center"/>
    </xf>
    <xf numFmtId="4" fontId="15" fillId="3" borderId="4" xfId="0" applyNumberFormat="1" applyFont="1" applyFill="1" applyBorder="1" applyAlignment="1">
      <alignment horizontal="center"/>
    </xf>
    <xf numFmtId="4" fontId="14" fillId="2" borderId="11" xfId="0" applyNumberFormat="1" applyFont="1" applyFill="1" applyBorder="1" applyAlignment="1">
      <alignment horizontal="center"/>
    </xf>
    <xf numFmtId="3" fontId="15" fillId="3" borderId="11" xfId="0" applyNumberFormat="1" applyFont="1" applyFill="1" applyBorder="1" applyAlignment="1">
      <alignment horizontal="center"/>
    </xf>
    <xf numFmtId="3" fontId="15" fillId="3" borderId="4" xfId="0" applyNumberFormat="1" applyFont="1" applyFill="1" applyBorder="1" applyAlignment="1">
      <alignment horizontal="center"/>
    </xf>
    <xf numFmtId="3" fontId="15" fillId="3" borderId="14" xfId="0" applyNumberFormat="1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4" fontId="15" fillId="2" borderId="4" xfId="0" applyNumberFormat="1" applyFont="1" applyFill="1" applyBorder="1" applyAlignment="1">
      <alignment horizontal="center"/>
    </xf>
    <xf numFmtId="4" fontId="14" fillId="2" borderId="14" xfId="0" applyNumberFormat="1" applyFont="1" applyFill="1" applyBorder="1" applyAlignment="1">
      <alignment horizontal="center"/>
    </xf>
    <xf numFmtId="4" fontId="15" fillId="3" borderId="11" xfId="0" applyNumberFormat="1" applyFont="1" applyFill="1" applyBorder="1"/>
    <xf numFmtId="4" fontId="15" fillId="3" borderId="4" xfId="0" applyNumberFormat="1" applyFont="1" applyFill="1" applyBorder="1"/>
    <xf numFmtId="0" fontId="2" fillId="0" borderId="3" xfId="0" applyFont="1" applyBorder="1"/>
    <xf numFmtId="0" fontId="2" fillId="0" borderId="10" xfId="0" applyFont="1" applyBorder="1"/>
    <xf numFmtId="0" fontId="2" fillId="0" borderId="12" xfId="0" applyFont="1" applyBorder="1"/>
    <xf numFmtId="0" fontId="2" fillId="0" borderId="13" xfId="0" applyFont="1" applyBorder="1"/>
    <xf numFmtId="4" fontId="18" fillId="0" borderId="11" xfId="0" applyNumberFormat="1" applyFont="1" applyBorder="1"/>
    <xf numFmtId="4" fontId="18" fillId="0" borderId="14" xfId="0" applyNumberFormat="1" applyFont="1" applyBorder="1"/>
    <xf numFmtId="0" fontId="3" fillId="2" borderId="3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3" fillId="2" borderId="12" xfId="0" applyFont="1" applyFill="1" applyBorder="1" applyAlignment="1">
      <alignment horizontal="center" vertical="center" textRotation="90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3"/>
  <sheetViews>
    <sheetView tabSelected="1" zoomScale="115" zoomScaleNormal="115" workbookViewId="0">
      <selection activeCell="D43" sqref="D43"/>
    </sheetView>
  </sheetViews>
  <sheetFormatPr defaultRowHeight="12" x14ac:dyDescent="0.2"/>
  <cols>
    <col min="1" max="1" width="3.5703125" style="2" bestFit="1" customWidth="1"/>
    <col min="2" max="2" width="52.28515625" style="2" customWidth="1"/>
    <col min="3" max="4" width="13.28515625" style="2" customWidth="1"/>
    <col min="5" max="249" width="9.140625" style="2"/>
    <col min="250" max="250" width="3.5703125" style="2" bestFit="1" customWidth="1"/>
    <col min="251" max="251" width="52.28515625" style="2" customWidth="1"/>
    <col min="252" max="254" width="13.28515625" style="2" customWidth="1"/>
    <col min="255" max="505" width="9.140625" style="2"/>
    <col min="506" max="506" width="3.5703125" style="2" bestFit="1" customWidth="1"/>
    <col min="507" max="507" width="52.28515625" style="2" customWidth="1"/>
    <col min="508" max="510" width="13.28515625" style="2" customWidth="1"/>
    <col min="511" max="761" width="9.140625" style="2"/>
    <col min="762" max="762" width="3.5703125" style="2" bestFit="1" customWidth="1"/>
    <col min="763" max="763" width="52.28515625" style="2" customWidth="1"/>
    <col min="764" max="766" width="13.28515625" style="2" customWidth="1"/>
    <col min="767" max="1017" width="9.140625" style="2"/>
    <col min="1018" max="1018" width="3.5703125" style="2" bestFit="1" customWidth="1"/>
    <col min="1019" max="1019" width="52.28515625" style="2" customWidth="1"/>
    <col min="1020" max="1022" width="13.28515625" style="2" customWidth="1"/>
    <col min="1023" max="1273" width="9.140625" style="2"/>
    <col min="1274" max="1274" width="3.5703125" style="2" bestFit="1" customWidth="1"/>
    <col min="1275" max="1275" width="52.28515625" style="2" customWidth="1"/>
    <col min="1276" max="1278" width="13.28515625" style="2" customWidth="1"/>
    <col min="1279" max="1529" width="9.140625" style="2"/>
    <col min="1530" max="1530" width="3.5703125" style="2" bestFit="1" customWidth="1"/>
    <col min="1531" max="1531" width="52.28515625" style="2" customWidth="1"/>
    <col min="1532" max="1534" width="13.28515625" style="2" customWidth="1"/>
    <col min="1535" max="1785" width="9.140625" style="2"/>
    <col min="1786" max="1786" width="3.5703125" style="2" bestFit="1" customWidth="1"/>
    <col min="1787" max="1787" width="52.28515625" style="2" customWidth="1"/>
    <col min="1788" max="1790" width="13.28515625" style="2" customWidth="1"/>
    <col min="1791" max="2041" width="9.140625" style="2"/>
    <col min="2042" max="2042" width="3.5703125" style="2" bestFit="1" customWidth="1"/>
    <col min="2043" max="2043" width="52.28515625" style="2" customWidth="1"/>
    <col min="2044" max="2046" width="13.28515625" style="2" customWidth="1"/>
    <col min="2047" max="2297" width="9.140625" style="2"/>
    <col min="2298" max="2298" width="3.5703125" style="2" bestFit="1" customWidth="1"/>
    <col min="2299" max="2299" width="52.28515625" style="2" customWidth="1"/>
    <col min="2300" max="2302" width="13.28515625" style="2" customWidth="1"/>
    <col min="2303" max="2553" width="9.140625" style="2"/>
    <col min="2554" max="2554" width="3.5703125" style="2" bestFit="1" customWidth="1"/>
    <col min="2555" max="2555" width="52.28515625" style="2" customWidth="1"/>
    <col min="2556" max="2558" width="13.28515625" style="2" customWidth="1"/>
    <col min="2559" max="2809" width="9.140625" style="2"/>
    <col min="2810" max="2810" width="3.5703125" style="2" bestFit="1" customWidth="1"/>
    <col min="2811" max="2811" width="52.28515625" style="2" customWidth="1"/>
    <col min="2812" max="2814" width="13.28515625" style="2" customWidth="1"/>
    <col min="2815" max="3065" width="9.140625" style="2"/>
    <col min="3066" max="3066" width="3.5703125" style="2" bestFit="1" customWidth="1"/>
    <col min="3067" max="3067" width="52.28515625" style="2" customWidth="1"/>
    <col min="3068" max="3070" width="13.28515625" style="2" customWidth="1"/>
    <col min="3071" max="3321" width="9.140625" style="2"/>
    <col min="3322" max="3322" width="3.5703125" style="2" bestFit="1" customWidth="1"/>
    <col min="3323" max="3323" width="52.28515625" style="2" customWidth="1"/>
    <col min="3324" max="3326" width="13.28515625" style="2" customWidth="1"/>
    <col min="3327" max="3577" width="9.140625" style="2"/>
    <col min="3578" max="3578" width="3.5703125" style="2" bestFit="1" customWidth="1"/>
    <col min="3579" max="3579" width="52.28515625" style="2" customWidth="1"/>
    <col min="3580" max="3582" width="13.28515625" style="2" customWidth="1"/>
    <col min="3583" max="3833" width="9.140625" style="2"/>
    <col min="3834" max="3834" width="3.5703125" style="2" bestFit="1" customWidth="1"/>
    <col min="3835" max="3835" width="52.28515625" style="2" customWidth="1"/>
    <col min="3836" max="3838" width="13.28515625" style="2" customWidth="1"/>
    <col min="3839" max="4089" width="9.140625" style="2"/>
    <col min="4090" max="4090" width="3.5703125" style="2" bestFit="1" customWidth="1"/>
    <col min="4091" max="4091" width="52.28515625" style="2" customWidth="1"/>
    <col min="4092" max="4094" width="13.28515625" style="2" customWidth="1"/>
    <col min="4095" max="4345" width="9.140625" style="2"/>
    <col min="4346" max="4346" width="3.5703125" style="2" bestFit="1" customWidth="1"/>
    <col min="4347" max="4347" width="52.28515625" style="2" customWidth="1"/>
    <col min="4348" max="4350" width="13.28515625" style="2" customWidth="1"/>
    <col min="4351" max="4601" width="9.140625" style="2"/>
    <col min="4602" max="4602" width="3.5703125" style="2" bestFit="1" customWidth="1"/>
    <col min="4603" max="4603" width="52.28515625" style="2" customWidth="1"/>
    <col min="4604" max="4606" width="13.28515625" style="2" customWidth="1"/>
    <col min="4607" max="4857" width="9.140625" style="2"/>
    <col min="4858" max="4858" width="3.5703125" style="2" bestFit="1" customWidth="1"/>
    <col min="4859" max="4859" width="52.28515625" style="2" customWidth="1"/>
    <col min="4860" max="4862" width="13.28515625" style="2" customWidth="1"/>
    <col min="4863" max="5113" width="9.140625" style="2"/>
    <col min="5114" max="5114" width="3.5703125" style="2" bestFit="1" customWidth="1"/>
    <col min="5115" max="5115" width="52.28515625" style="2" customWidth="1"/>
    <col min="5116" max="5118" width="13.28515625" style="2" customWidth="1"/>
    <col min="5119" max="5369" width="9.140625" style="2"/>
    <col min="5370" max="5370" width="3.5703125" style="2" bestFit="1" customWidth="1"/>
    <col min="5371" max="5371" width="52.28515625" style="2" customWidth="1"/>
    <col min="5372" max="5374" width="13.28515625" style="2" customWidth="1"/>
    <col min="5375" max="5625" width="9.140625" style="2"/>
    <col min="5626" max="5626" width="3.5703125" style="2" bestFit="1" customWidth="1"/>
    <col min="5627" max="5627" width="52.28515625" style="2" customWidth="1"/>
    <col min="5628" max="5630" width="13.28515625" style="2" customWidth="1"/>
    <col min="5631" max="5881" width="9.140625" style="2"/>
    <col min="5882" max="5882" width="3.5703125" style="2" bestFit="1" customWidth="1"/>
    <col min="5883" max="5883" width="52.28515625" style="2" customWidth="1"/>
    <col min="5884" max="5886" width="13.28515625" style="2" customWidth="1"/>
    <col min="5887" max="6137" width="9.140625" style="2"/>
    <col min="6138" max="6138" width="3.5703125" style="2" bestFit="1" customWidth="1"/>
    <col min="6139" max="6139" width="52.28515625" style="2" customWidth="1"/>
    <col min="6140" max="6142" width="13.28515625" style="2" customWidth="1"/>
    <col min="6143" max="6393" width="9.140625" style="2"/>
    <col min="6394" max="6394" width="3.5703125" style="2" bestFit="1" customWidth="1"/>
    <col min="6395" max="6395" width="52.28515625" style="2" customWidth="1"/>
    <col min="6396" max="6398" width="13.28515625" style="2" customWidth="1"/>
    <col min="6399" max="6649" width="9.140625" style="2"/>
    <col min="6650" max="6650" width="3.5703125" style="2" bestFit="1" customWidth="1"/>
    <col min="6651" max="6651" width="52.28515625" style="2" customWidth="1"/>
    <col min="6652" max="6654" width="13.28515625" style="2" customWidth="1"/>
    <col min="6655" max="6905" width="9.140625" style="2"/>
    <col min="6906" max="6906" width="3.5703125" style="2" bestFit="1" customWidth="1"/>
    <col min="6907" max="6907" width="52.28515625" style="2" customWidth="1"/>
    <col min="6908" max="6910" width="13.28515625" style="2" customWidth="1"/>
    <col min="6911" max="7161" width="9.140625" style="2"/>
    <col min="7162" max="7162" width="3.5703125" style="2" bestFit="1" customWidth="1"/>
    <col min="7163" max="7163" width="52.28515625" style="2" customWidth="1"/>
    <col min="7164" max="7166" width="13.28515625" style="2" customWidth="1"/>
    <col min="7167" max="7417" width="9.140625" style="2"/>
    <col min="7418" max="7418" width="3.5703125" style="2" bestFit="1" customWidth="1"/>
    <col min="7419" max="7419" width="52.28515625" style="2" customWidth="1"/>
    <col min="7420" max="7422" width="13.28515625" style="2" customWidth="1"/>
    <col min="7423" max="7673" width="9.140625" style="2"/>
    <col min="7674" max="7674" width="3.5703125" style="2" bestFit="1" customWidth="1"/>
    <col min="7675" max="7675" width="52.28515625" style="2" customWidth="1"/>
    <col min="7676" max="7678" width="13.28515625" style="2" customWidth="1"/>
    <col min="7679" max="7929" width="9.140625" style="2"/>
    <col min="7930" max="7930" width="3.5703125" style="2" bestFit="1" customWidth="1"/>
    <col min="7931" max="7931" width="52.28515625" style="2" customWidth="1"/>
    <col min="7932" max="7934" width="13.28515625" style="2" customWidth="1"/>
    <col min="7935" max="8185" width="9.140625" style="2"/>
    <col min="8186" max="8186" width="3.5703125" style="2" bestFit="1" customWidth="1"/>
    <col min="8187" max="8187" width="52.28515625" style="2" customWidth="1"/>
    <col min="8188" max="8190" width="13.28515625" style="2" customWidth="1"/>
    <col min="8191" max="8441" width="9.140625" style="2"/>
    <col min="8442" max="8442" width="3.5703125" style="2" bestFit="1" customWidth="1"/>
    <col min="8443" max="8443" width="52.28515625" style="2" customWidth="1"/>
    <col min="8444" max="8446" width="13.28515625" style="2" customWidth="1"/>
    <col min="8447" max="8697" width="9.140625" style="2"/>
    <col min="8698" max="8698" width="3.5703125" style="2" bestFit="1" customWidth="1"/>
    <col min="8699" max="8699" width="52.28515625" style="2" customWidth="1"/>
    <col min="8700" max="8702" width="13.28515625" style="2" customWidth="1"/>
    <col min="8703" max="8953" width="9.140625" style="2"/>
    <col min="8954" max="8954" width="3.5703125" style="2" bestFit="1" customWidth="1"/>
    <col min="8955" max="8955" width="52.28515625" style="2" customWidth="1"/>
    <col min="8956" max="8958" width="13.28515625" style="2" customWidth="1"/>
    <col min="8959" max="9209" width="9.140625" style="2"/>
    <col min="9210" max="9210" width="3.5703125" style="2" bestFit="1" customWidth="1"/>
    <col min="9211" max="9211" width="52.28515625" style="2" customWidth="1"/>
    <col min="9212" max="9214" width="13.28515625" style="2" customWidth="1"/>
    <col min="9215" max="9465" width="9.140625" style="2"/>
    <col min="9466" max="9466" width="3.5703125" style="2" bestFit="1" customWidth="1"/>
    <col min="9467" max="9467" width="52.28515625" style="2" customWidth="1"/>
    <col min="9468" max="9470" width="13.28515625" style="2" customWidth="1"/>
    <col min="9471" max="9721" width="9.140625" style="2"/>
    <col min="9722" max="9722" width="3.5703125" style="2" bestFit="1" customWidth="1"/>
    <col min="9723" max="9723" width="52.28515625" style="2" customWidth="1"/>
    <col min="9724" max="9726" width="13.28515625" style="2" customWidth="1"/>
    <col min="9727" max="9977" width="9.140625" style="2"/>
    <col min="9978" max="9978" width="3.5703125" style="2" bestFit="1" customWidth="1"/>
    <col min="9979" max="9979" width="52.28515625" style="2" customWidth="1"/>
    <col min="9980" max="9982" width="13.28515625" style="2" customWidth="1"/>
    <col min="9983" max="10233" width="9.140625" style="2"/>
    <col min="10234" max="10234" width="3.5703125" style="2" bestFit="1" customWidth="1"/>
    <col min="10235" max="10235" width="52.28515625" style="2" customWidth="1"/>
    <col min="10236" max="10238" width="13.28515625" style="2" customWidth="1"/>
    <col min="10239" max="10489" width="9.140625" style="2"/>
    <col min="10490" max="10490" width="3.5703125" style="2" bestFit="1" customWidth="1"/>
    <col min="10491" max="10491" width="52.28515625" style="2" customWidth="1"/>
    <col min="10492" max="10494" width="13.28515625" style="2" customWidth="1"/>
    <col min="10495" max="10745" width="9.140625" style="2"/>
    <col min="10746" max="10746" width="3.5703125" style="2" bestFit="1" customWidth="1"/>
    <col min="10747" max="10747" width="52.28515625" style="2" customWidth="1"/>
    <col min="10748" max="10750" width="13.28515625" style="2" customWidth="1"/>
    <col min="10751" max="11001" width="9.140625" style="2"/>
    <col min="11002" max="11002" width="3.5703125" style="2" bestFit="1" customWidth="1"/>
    <col min="11003" max="11003" width="52.28515625" style="2" customWidth="1"/>
    <col min="11004" max="11006" width="13.28515625" style="2" customWidth="1"/>
    <col min="11007" max="11257" width="9.140625" style="2"/>
    <col min="11258" max="11258" width="3.5703125" style="2" bestFit="1" customWidth="1"/>
    <col min="11259" max="11259" width="52.28515625" style="2" customWidth="1"/>
    <col min="11260" max="11262" width="13.28515625" style="2" customWidth="1"/>
    <col min="11263" max="11513" width="9.140625" style="2"/>
    <col min="11514" max="11514" width="3.5703125" style="2" bestFit="1" customWidth="1"/>
    <col min="11515" max="11515" width="52.28515625" style="2" customWidth="1"/>
    <col min="11516" max="11518" width="13.28515625" style="2" customWidth="1"/>
    <col min="11519" max="11769" width="9.140625" style="2"/>
    <col min="11770" max="11770" width="3.5703125" style="2" bestFit="1" customWidth="1"/>
    <col min="11771" max="11771" width="52.28515625" style="2" customWidth="1"/>
    <col min="11772" max="11774" width="13.28515625" style="2" customWidth="1"/>
    <col min="11775" max="12025" width="9.140625" style="2"/>
    <col min="12026" max="12026" width="3.5703125" style="2" bestFit="1" customWidth="1"/>
    <col min="12027" max="12027" width="52.28515625" style="2" customWidth="1"/>
    <col min="12028" max="12030" width="13.28515625" style="2" customWidth="1"/>
    <col min="12031" max="12281" width="9.140625" style="2"/>
    <col min="12282" max="12282" width="3.5703125" style="2" bestFit="1" customWidth="1"/>
    <col min="12283" max="12283" width="52.28515625" style="2" customWidth="1"/>
    <col min="12284" max="12286" width="13.28515625" style="2" customWidth="1"/>
    <col min="12287" max="12537" width="9.140625" style="2"/>
    <col min="12538" max="12538" width="3.5703125" style="2" bestFit="1" customWidth="1"/>
    <col min="12539" max="12539" width="52.28515625" style="2" customWidth="1"/>
    <col min="12540" max="12542" width="13.28515625" style="2" customWidth="1"/>
    <col min="12543" max="12793" width="9.140625" style="2"/>
    <col min="12794" max="12794" width="3.5703125" style="2" bestFit="1" customWidth="1"/>
    <col min="12795" max="12795" width="52.28515625" style="2" customWidth="1"/>
    <col min="12796" max="12798" width="13.28515625" style="2" customWidth="1"/>
    <col min="12799" max="13049" width="9.140625" style="2"/>
    <col min="13050" max="13050" width="3.5703125" style="2" bestFit="1" customWidth="1"/>
    <col min="13051" max="13051" width="52.28515625" style="2" customWidth="1"/>
    <col min="13052" max="13054" width="13.28515625" style="2" customWidth="1"/>
    <col min="13055" max="13305" width="9.140625" style="2"/>
    <col min="13306" max="13306" width="3.5703125" style="2" bestFit="1" customWidth="1"/>
    <col min="13307" max="13307" width="52.28515625" style="2" customWidth="1"/>
    <col min="13308" max="13310" width="13.28515625" style="2" customWidth="1"/>
    <col min="13311" max="13561" width="9.140625" style="2"/>
    <col min="13562" max="13562" width="3.5703125" style="2" bestFit="1" customWidth="1"/>
    <col min="13563" max="13563" width="52.28515625" style="2" customWidth="1"/>
    <col min="13564" max="13566" width="13.28515625" style="2" customWidth="1"/>
    <col min="13567" max="13817" width="9.140625" style="2"/>
    <col min="13818" max="13818" width="3.5703125" style="2" bestFit="1" customWidth="1"/>
    <col min="13819" max="13819" width="52.28515625" style="2" customWidth="1"/>
    <col min="13820" max="13822" width="13.28515625" style="2" customWidth="1"/>
    <col min="13823" max="14073" width="9.140625" style="2"/>
    <col min="14074" max="14074" width="3.5703125" style="2" bestFit="1" customWidth="1"/>
    <col min="14075" max="14075" width="52.28515625" style="2" customWidth="1"/>
    <col min="14076" max="14078" width="13.28515625" style="2" customWidth="1"/>
    <col min="14079" max="14329" width="9.140625" style="2"/>
    <col min="14330" max="14330" width="3.5703125" style="2" bestFit="1" customWidth="1"/>
    <col min="14331" max="14331" width="52.28515625" style="2" customWidth="1"/>
    <col min="14332" max="14334" width="13.28515625" style="2" customWidth="1"/>
    <col min="14335" max="14585" width="9.140625" style="2"/>
    <col min="14586" max="14586" width="3.5703125" style="2" bestFit="1" customWidth="1"/>
    <col min="14587" max="14587" width="52.28515625" style="2" customWidth="1"/>
    <col min="14588" max="14590" width="13.28515625" style="2" customWidth="1"/>
    <col min="14591" max="14841" width="9.140625" style="2"/>
    <col min="14842" max="14842" width="3.5703125" style="2" bestFit="1" customWidth="1"/>
    <col min="14843" max="14843" width="52.28515625" style="2" customWidth="1"/>
    <col min="14844" max="14846" width="13.28515625" style="2" customWidth="1"/>
    <col min="14847" max="15097" width="9.140625" style="2"/>
    <col min="15098" max="15098" width="3.5703125" style="2" bestFit="1" customWidth="1"/>
    <col min="15099" max="15099" width="52.28515625" style="2" customWidth="1"/>
    <col min="15100" max="15102" width="13.28515625" style="2" customWidth="1"/>
    <col min="15103" max="15353" width="9.140625" style="2"/>
    <col min="15354" max="15354" width="3.5703125" style="2" bestFit="1" customWidth="1"/>
    <col min="15355" max="15355" width="52.28515625" style="2" customWidth="1"/>
    <col min="15356" max="15358" width="13.28515625" style="2" customWidth="1"/>
    <col min="15359" max="15609" width="9.140625" style="2"/>
    <col min="15610" max="15610" width="3.5703125" style="2" bestFit="1" customWidth="1"/>
    <col min="15611" max="15611" width="52.28515625" style="2" customWidth="1"/>
    <col min="15612" max="15614" width="13.28515625" style="2" customWidth="1"/>
    <col min="15615" max="15865" width="9.140625" style="2"/>
    <col min="15866" max="15866" width="3.5703125" style="2" bestFit="1" customWidth="1"/>
    <col min="15867" max="15867" width="52.28515625" style="2" customWidth="1"/>
    <col min="15868" max="15870" width="13.28515625" style="2" customWidth="1"/>
    <col min="15871" max="16121" width="9.140625" style="2"/>
    <col min="16122" max="16122" width="3.5703125" style="2" bestFit="1" customWidth="1"/>
    <col min="16123" max="16123" width="52.28515625" style="2" customWidth="1"/>
    <col min="16124" max="16126" width="13.28515625" style="2" customWidth="1"/>
    <col min="16127" max="16378" width="9.140625" style="2"/>
    <col min="16379" max="16381" width="9.140625" style="2" customWidth="1"/>
    <col min="16382" max="16384" width="9.140625" style="2"/>
  </cols>
  <sheetData>
    <row r="1" spans="1:5" x14ac:dyDescent="0.2">
      <c r="A1" s="4"/>
      <c r="B1" s="5" t="s">
        <v>0</v>
      </c>
      <c r="C1" s="50">
        <v>2018</v>
      </c>
      <c r="D1" s="1">
        <v>2018</v>
      </c>
    </row>
    <row r="2" spans="1:5" x14ac:dyDescent="0.2">
      <c r="A2" s="78" t="s">
        <v>1</v>
      </c>
      <c r="B2" s="6" t="s">
        <v>2</v>
      </c>
      <c r="C2" s="51" t="s">
        <v>47</v>
      </c>
      <c r="D2" s="7" t="s">
        <v>43</v>
      </c>
    </row>
    <row r="3" spans="1:5" x14ac:dyDescent="0.2">
      <c r="A3" s="79"/>
      <c r="B3" s="8" t="s">
        <v>3</v>
      </c>
      <c r="C3" s="52"/>
      <c r="D3" s="9" t="s">
        <v>44</v>
      </c>
    </row>
    <row r="4" spans="1:5" x14ac:dyDescent="0.2">
      <c r="A4" s="79"/>
      <c r="B4" s="10" t="s">
        <v>4</v>
      </c>
      <c r="C4" s="53"/>
      <c r="D4" s="35"/>
      <c r="E4" s="34"/>
    </row>
    <row r="5" spans="1:5" hidden="1" x14ac:dyDescent="0.2">
      <c r="A5" s="79"/>
      <c r="B5" s="10" t="s">
        <v>5</v>
      </c>
      <c r="C5" s="54">
        <v>0</v>
      </c>
      <c r="D5" s="11">
        <v>0</v>
      </c>
    </row>
    <row r="6" spans="1:5" hidden="1" x14ac:dyDescent="0.2">
      <c r="A6" s="79"/>
      <c r="B6" s="10" t="s">
        <v>6</v>
      </c>
      <c r="C6" s="54">
        <v>0</v>
      </c>
      <c r="D6" s="11">
        <v>0</v>
      </c>
    </row>
    <row r="7" spans="1:5" hidden="1" x14ac:dyDescent="0.2">
      <c r="A7" s="79"/>
      <c r="B7" s="12" t="s">
        <v>7</v>
      </c>
      <c r="C7" s="54">
        <v>0</v>
      </c>
      <c r="D7" s="11">
        <v>0</v>
      </c>
    </row>
    <row r="8" spans="1:5" hidden="1" x14ac:dyDescent="0.2">
      <c r="A8" s="79"/>
      <c r="B8" s="12" t="s">
        <v>8</v>
      </c>
      <c r="C8" s="54">
        <v>0</v>
      </c>
      <c r="D8" s="11">
        <v>0</v>
      </c>
    </row>
    <row r="9" spans="1:5" x14ac:dyDescent="0.2">
      <c r="A9" s="79"/>
      <c r="B9" s="10" t="s">
        <v>9</v>
      </c>
      <c r="C9" s="54"/>
      <c r="D9" s="11"/>
    </row>
    <row r="10" spans="1:5" hidden="1" x14ac:dyDescent="0.2">
      <c r="A10" s="79"/>
      <c r="B10" s="12" t="s">
        <v>10</v>
      </c>
      <c r="C10" s="54">
        <v>0</v>
      </c>
      <c r="D10" s="11">
        <v>0</v>
      </c>
    </row>
    <row r="11" spans="1:5" hidden="1" x14ac:dyDescent="0.2">
      <c r="A11" s="79"/>
      <c r="B11" s="10" t="s">
        <v>11</v>
      </c>
      <c r="C11" s="54">
        <v>0</v>
      </c>
      <c r="D11" s="11">
        <v>0</v>
      </c>
    </row>
    <row r="12" spans="1:5" hidden="1" x14ac:dyDescent="0.2">
      <c r="A12" s="79"/>
      <c r="B12" s="12" t="s">
        <v>12</v>
      </c>
      <c r="C12" s="54">
        <f>(C4/225*1.5*C13) + (C4/225*2*C14)</f>
        <v>0</v>
      </c>
      <c r="D12" s="11">
        <f>(D4/225*1.5*D13) + (D4/225*2*D14)</f>
        <v>0</v>
      </c>
    </row>
    <row r="13" spans="1:5" hidden="1" x14ac:dyDescent="0.2">
      <c r="A13" s="79"/>
      <c r="B13" s="13" t="s">
        <v>13</v>
      </c>
      <c r="C13" s="55"/>
      <c r="D13" s="36"/>
    </row>
    <row r="14" spans="1:5" hidden="1" x14ac:dyDescent="0.2">
      <c r="A14" s="79"/>
      <c r="B14" s="14" t="s">
        <v>14</v>
      </c>
      <c r="C14" s="56"/>
      <c r="D14" s="37"/>
    </row>
    <row r="15" spans="1:5" hidden="1" x14ac:dyDescent="0.2">
      <c r="A15" s="79"/>
      <c r="B15" s="15" t="s">
        <v>15</v>
      </c>
      <c r="C15" s="57">
        <v>10705.5</v>
      </c>
      <c r="D15" s="38">
        <v>15221.4</v>
      </c>
    </row>
    <row r="16" spans="1:5" hidden="1" x14ac:dyDescent="0.2">
      <c r="A16" s="79"/>
      <c r="B16" s="16"/>
      <c r="C16" s="58"/>
      <c r="D16" s="16"/>
    </row>
    <row r="17" spans="1:4" x14ac:dyDescent="0.2">
      <c r="A17" s="79"/>
      <c r="B17" s="17" t="s">
        <v>16</v>
      </c>
      <c r="C17" s="59">
        <f>SUM(C4:C12)</f>
        <v>0</v>
      </c>
      <c r="D17" s="39">
        <f>SUM(D4:D12)</f>
        <v>0</v>
      </c>
    </row>
    <row r="18" spans="1:4" x14ac:dyDescent="0.2">
      <c r="A18" s="79"/>
      <c r="B18" s="12" t="s">
        <v>17</v>
      </c>
      <c r="C18" s="54">
        <f>IF(C17&gt;C15,C15*0.14,C17*0.14)</f>
        <v>0</v>
      </c>
      <c r="D18" s="11">
        <f>IF(D17&gt;D15,D15*0.14,D17*0.14)</f>
        <v>0</v>
      </c>
    </row>
    <row r="19" spans="1:4" x14ac:dyDescent="0.2">
      <c r="A19" s="79"/>
      <c r="B19" s="12" t="s">
        <v>18</v>
      </c>
      <c r="C19" s="54">
        <f>IF(C17&gt;C15,C15*0.01,C17*0.01)</f>
        <v>0</v>
      </c>
      <c r="D19" s="11">
        <f>IF(D17&gt;D15,D15*0.01,D17*0.01)</f>
        <v>0</v>
      </c>
    </row>
    <row r="20" spans="1:4" x14ac:dyDescent="0.2">
      <c r="A20" s="79"/>
      <c r="B20" s="18" t="s">
        <v>19</v>
      </c>
      <c r="C20" s="54">
        <f>(C17-C18-C19)*0.15</f>
        <v>0</v>
      </c>
      <c r="D20" s="11">
        <f>(D17-D18-D19)*0.15</f>
        <v>0</v>
      </c>
    </row>
    <row r="21" spans="1:4" x14ac:dyDescent="0.2">
      <c r="A21" s="79"/>
      <c r="B21" s="18" t="s">
        <v>20</v>
      </c>
      <c r="C21" s="60">
        <f>IF(C17&gt;C15,C15*0.00759,C17*0.00759)</f>
        <v>0</v>
      </c>
      <c r="D21" s="40">
        <f>IF(D17&gt;D15,D15*0.00759,D17*0.00759)</f>
        <v>0</v>
      </c>
    </row>
    <row r="22" spans="1:4" x14ac:dyDescent="0.2">
      <c r="A22" s="79"/>
      <c r="B22" s="12" t="s">
        <v>21</v>
      </c>
      <c r="C22" s="54"/>
      <c r="D22" s="11"/>
    </row>
    <row r="23" spans="1:4" x14ac:dyDescent="0.2">
      <c r="A23" s="79"/>
      <c r="B23" s="17" t="s">
        <v>22</v>
      </c>
      <c r="C23" s="59">
        <f>C17-(C18+C19+C20+C21)</f>
        <v>0</v>
      </c>
      <c r="D23" s="41">
        <f>D17-(D18+D19+D20+D21)</f>
        <v>0</v>
      </c>
    </row>
    <row r="24" spans="1:4" x14ac:dyDescent="0.2">
      <c r="A24" s="79"/>
      <c r="B24" s="19" t="s">
        <v>23</v>
      </c>
      <c r="C24" s="61">
        <f>C22+C23</f>
        <v>0</v>
      </c>
      <c r="D24" s="42">
        <f>D22+D23</f>
        <v>0</v>
      </c>
    </row>
    <row r="25" spans="1:4" x14ac:dyDescent="0.2">
      <c r="A25" s="79"/>
      <c r="B25" s="20" t="s">
        <v>24</v>
      </c>
      <c r="C25" s="59">
        <f>C17</f>
        <v>0</v>
      </c>
      <c r="D25" s="39">
        <f>D17</f>
        <v>0</v>
      </c>
    </row>
    <row r="26" spans="1:4" x14ac:dyDescent="0.2">
      <c r="A26" s="79"/>
      <c r="B26" s="21" t="s">
        <v>25</v>
      </c>
      <c r="C26" s="54">
        <f>IF(C25&gt;C15,C15*0.155,C25*0.155)</f>
        <v>0</v>
      </c>
      <c r="D26" s="11">
        <f>IF(D25&gt;D15,D15*0.155,D25*0.155)</f>
        <v>0</v>
      </c>
    </row>
    <row r="27" spans="1:4" x14ac:dyDescent="0.2">
      <c r="A27" s="79"/>
      <c r="B27" s="12" t="s">
        <v>26</v>
      </c>
      <c r="C27" s="54">
        <f>IF(C25&gt;C15,C15*0.02,C25*0.02)</f>
        <v>0</v>
      </c>
      <c r="D27" s="11">
        <f>IF(D25&gt;D15,D15*0.02,D25*0.02)</f>
        <v>0</v>
      </c>
    </row>
    <row r="28" spans="1:4" x14ac:dyDescent="0.2">
      <c r="A28" s="79"/>
      <c r="B28" s="17" t="s">
        <v>27</v>
      </c>
      <c r="C28" s="59">
        <f>C25+C26+C27</f>
        <v>0</v>
      </c>
      <c r="D28" s="39">
        <f>D25+D26+D27</f>
        <v>0</v>
      </c>
    </row>
    <row r="29" spans="1:4" x14ac:dyDescent="0.2">
      <c r="A29" s="79"/>
      <c r="B29" s="12" t="s">
        <v>28</v>
      </c>
      <c r="C29" s="54">
        <v>0</v>
      </c>
      <c r="D29" s="11">
        <v>0</v>
      </c>
    </row>
    <row r="30" spans="1:4" x14ac:dyDescent="0.2">
      <c r="A30" s="79"/>
      <c r="B30" s="22" t="s">
        <v>39</v>
      </c>
      <c r="C30" s="54">
        <v>0</v>
      </c>
      <c r="D30" s="11">
        <v>0</v>
      </c>
    </row>
    <row r="31" spans="1:4" x14ac:dyDescent="0.2">
      <c r="A31" s="79"/>
      <c r="B31" s="22" t="s">
        <v>40</v>
      </c>
      <c r="C31" s="54">
        <v>0</v>
      </c>
      <c r="D31" s="11">
        <v>0</v>
      </c>
    </row>
    <row r="32" spans="1:4" x14ac:dyDescent="0.2">
      <c r="A32" s="79"/>
      <c r="B32" s="22" t="s">
        <v>29</v>
      </c>
      <c r="C32" s="54">
        <v>30</v>
      </c>
      <c r="D32" s="11">
        <v>30</v>
      </c>
    </row>
    <row r="33" spans="1:4" x14ac:dyDescent="0.2">
      <c r="A33" s="79"/>
      <c r="B33" s="12" t="s">
        <v>30</v>
      </c>
      <c r="C33" s="62"/>
      <c r="D33" s="43"/>
    </row>
    <row r="34" spans="1:4" x14ac:dyDescent="0.2">
      <c r="A34" s="79"/>
      <c r="B34" s="12" t="s">
        <v>31</v>
      </c>
      <c r="C34" s="54">
        <v>0</v>
      </c>
      <c r="D34" s="11">
        <v>0</v>
      </c>
    </row>
    <row r="35" spans="1:4" x14ac:dyDescent="0.2">
      <c r="A35" s="79"/>
      <c r="B35" s="12" t="s">
        <v>50</v>
      </c>
      <c r="C35" s="54">
        <v>0</v>
      </c>
      <c r="D35" s="11">
        <v>0</v>
      </c>
    </row>
    <row r="36" spans="1:4" x14ac:dyDescent="0.2">
      <c r="A36" s="79"/>
      <c r="B36" s="12" t="s">
        <v>32</v>
      </c>
      <c r="C36" s="54">
        <v>0</v>
      </c>
      <c r="D36" s="11">
        <v>15</v>
      </c>
    </row>
    <row r="37" spans="1:4" x14ac:dyDescent="0.2">
      <c r="A37" s="79"/>
      <c r="B37" s="23" t="s">
        <v>33</v>
      </c>
      <c r="C37" s="63"/>
      <c r="D37" s="24"/>
    </row>
    <row r="38" spans="1:4" x14ac:dyDescent="0.2">
      <c r="A38" s="79" t="s">
        <v>34</v>
      </c>
      <c r="B38" s="3"/>
      <c r="C38" s="64"/>
      <c r="D38" s="25"/>
    </row>
    <row r="39" spans="1:4" x14ac:dyDescent="0.2">
      <c r="A39" s="79"/>
      <c r="B39" s="22" t="s">
        <v>42</v>
      </c>
      <c r="C39" s="65">
        <v>1</v>
      </c>
      <c r="D39" s="26">
        <v>14</v>
      </c>
    </row>
    <row r="40" spans="1:4" x14ac:dyDescent="0.2">
      <c r="A40" s="79"/>
      <c r="B40" s="22"/>
      <c r="C40" s="65"/>
      <c r="D40" s="26"/>
    </row>
    <row r="41" spans="1:4" x14ac:dyDescent="0.2">
      <c r="A41" s="80"/>
      <c r="B41" s="27"/>
      <c r="C41" s="66"/>
      <c r="D41" s="28"/>
    </row>
    <row r="42" spans="1:4" x14ac:dyDescent="0.2">
      <c r="A42" s="79"/>
      <c r="B42" s="29" t="s">
        <v>35</v>
      </c>
      <c r="C42" s="67">
        <f>SUM(C38:C41)</f>
        <v>1</v>
      </c>
      <c r="D42" s="30">
        <v>15</v>
      </c>
    </row>
    <row r="43" spans="1:4" x14ac:dyDescent="0.2">
      <c r="A43" s="79"/>
      <c r="B43" s="29" t="s">
        <v>36</v>
      </c>
      <c r="C43" s="68">
        <f>C37*C42</f>
        <v>0</v>
      </c>
      <c r="D43" s="31">
        <f>D37*D42</f>
        <v>0</v>
      </c>
    </row>
    <row r="44" spans="1:4" x14ac:dyDescent="0.2">
      <c r="A44" s="81"/>
      <c r="B44" s="32" t="s">
        <v>37</v>
      </c>
      <c r="C44" s="69">
        <f>SUM(C43:C43)</f>
        <v>0</v>
      </c>
      <c r="D44" s="33">
        <f>SUM(D43:D43)</f>
        <v>0</v>
      </c>
    </row>
    <row r="45" spans="1:4" x14ac:dyDescent="0.2">
      <c r="A45" s="3"/>
      <c r="B45" s="44" t="s">
        <v>38</v>
      </c>
      <c r="C45" s="70">
        <v>0</v>
      </c>
      <c r="D45" s="48">
        <v>0</v>
      </c>
    </row>
    <row r="46" spans="1:4" x14ac:dyDescent="0.2">
      <c r="A46" s="22"/>
      <c r="B46" s="45" t="s">
        <v>45</v>
      </c>
      <c r="C46" s="71"/>
      <c r="D46" s="49"/>
    </row>
    <row r="47" spans="1:4" x14ac:dyDescent="0.2">
      <c r="A47" s="22"/>
      <c r="B47" s="45" t="s">
        <v>46</v>
      </c>
      <c r="C47" s="71">
        <f>C44*0.05</f>
        <v>0</v>
      </c>
      <c r="D47" s="49">
        <f>D44*0.05</f>
        <v>0</v>
      </c>
    </row>
    <row r="48" spans="1:4" x14ac:dyDescent="0.2">
      <c r="A48" s="27"/>
      <c r="B48" s="46" t="s">
        <v>41</v>
      </c>
      <c r="C48" s="47">
        <f>SUM(C44:C47)</f>
        <v>0</v>
      </c>
      <c r="D48" s="47">
        <f>SUM(D44:D47)</f>
        <v>0</v>
      </c>
    </row>
    <row r="49" spans="2:5" x14ac:dyDescent="0.2">
      <c r="E49" s="34"/>
    </row>
    <row r="51" spans="2:5" x14ac:dyDescent="0.2">
      <c r="B51" s="72" t="s">
        <v>48</v>
      </c>
      <c r="C51" s="73"/>
      <c r="D51" s="76">
        <f>C48</f>
        <v>0</v>
      </c>
    </row>
    <row r="52" spans="2:5" x14ac:dyDescent="0.2">
      <c r="B52" s="74" t="s">
        <v>49</v>
      </c>
      <c r="C52" s="75"/>
      <c r="D52" s="77">
        <f>D48</f>
        <v>0</v>
      </c>
    </row>
    <row r="53" spans="2:5" x14ac:dyDescent="0.2">
      <c r="D53" s="34">
        <f>SUM(D51:D52)</f>
        <v>0</v>
      </c>
    </row>
  </sheetData>
  <mergeCells count="3">
    <mergeCell ref="A2:A37"/>
    <mergeCell ref="A38:A41"/>
    <mergeCell ref="A42:A4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Hizmet Bedeli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fulyavuz</dc:creator>
  <cp:lastModifiedBy>Bilgi</cp:lastModifiedBy>
  <dcterms:created xsi:type="dcterms:W3CDTF">2016-04-09T16:24:26Z</dcterms:created>
  <dcterms:modified xsi:type="dcterms:W3CDTF">2018-12-06T10:59:14Z</dcterms:modified>
</cp:coreProperties>
</file>