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lcin.topak\AppData\Local\Microsoft\Windows\INetCache\Content.Outlook\179C6IFC\"/>
    </mc:Choice>
  </mc:AlternateContent>
  <bookViews>
    <workbookView xWindow="0" yWindow="0" windowWidth="20490" windowHeight="6720"/>
  </bookViews>
  <sheets>
    <sheet name="Sheet1" sheetId="3" r:id="rId1"/>
  </sheets>
  <externalReferences>
    <externalReference r:id="rId2"/>
  </externalReferences>
  <definedNames>
    <definedName name="_DAT1">[1]Hesap!$A$2:$A$43</definedName>
    <definedName name="_DAT10">[1]Hesap!$J$2:$J$43</definedName>
    <definedName name="_DAT11">[1]Hesap!$K$2:$K$43</definedName>
    <definedName name="_DAT12">[1]Hesap!$N$2:$N$43</definedName>
    <definedName name="_DAT13">[1]Hesap!$O$2:$O$43</definedName>
    <definedName name="_DAT14">[1]Hesap!$P$2:$P$43</definedName>
    <definedName name="_DAT2">[1]Hesap!$B$2:$B$43</definedName>
    <definedName name="_DAT3">[1]Hesap!$C$2:$C$43</definedName>
    <definedName name="_DAT4">[1]Hesap!$D$2:$D$43</definedName>
    <definedName name="_DAT5">[1]Hesap!$E$2:$E$43</definedName>
    <definedName name="_DAT6">[1]Hesap!$F$2:$F$43</definedName>
    <definedName name="_DAT7">[1]Hesap!$G$2:$G$43</definedName>
    <definedName name="_DAT8">[1]Hesap!$H$2:$H$43</definedName>
    <definedName name="_DAT9">[1]Hesap!$I$2:$I$43</definedName>
    <definedName name="TEST0">[1]Hesap!$A$2:$P$43</definedName>
    <definedName name="TESTHKEY">[1]Hesap!$F$1:$P$1</definedName>
    <definedName name="TESTKEYS">[1]Hesap!$A$2:$E$43</definedName>
    <definedName name="TESTVKEY">[1]Hesap!$A$1:$E$1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3" l="1"/>
  <c r="D18" i="3"/>
  <c r="E18" i="3"/>
  <c r="F18" i="3"/>
  <c r="G18" i="3"/>
  <c r="C55" i="3" l="1"/>
  <c r="H57" i="3" l="1"/>
  <c r="G57" i="3"/>
  <c r="F57" i="3"/>
  <c r="E57" i="3"/>
  <c r="D57" i="3"/>
  <c r="C57" i="3"/>
  <c r="G53" i="3"/>
  <c r="C52" i="3"/>
  <c r="H51" i="3"/>
  <c r="E51" i="3"/>
  <c r="H48" i="3"/>
  <c r="G48" i="3"/>
  <c r="F48" i="3"/>
  <c r="E48" i="3"/>
  <c r="D48" i="3"/>
  <c r="C48" i="3"/>
  <c r="H45" i="3"/>
  <c r="G45" i="3"/>
  <c r="F45" i="3"/>
  <c r="E45" i="3"/>
  <c r="D45" i="3"/>
  <c r="C45" i="3"/>
  <c r="H30" i="3"/>
  <c r="G30" i="3"/>
  <c r="F30" i="3"/>
  <c r="E30" i="3"/>
  <c r="D30" i="3"/>
  <c r="H21" i="3"/>
  <c r="H24" i="3" s="1"/>
  <c r="G21" i="3"/>
  <c r="G25" i="3" s="1"/>
  <c r="F21" i="3"/>
  <c r="F26" i="3" s="1"/>
  <c r="E21" i="3"/>
  <c r="E24" i="3" s="1"/>
  <c r="D21" i="3"/>
  <c r="D24" i="3" s="1"/>
  <c r="C30" i="3"/>
  <c r="H18" i="3"/>
  <c r="C21" i="3"/>
  <c r="C53" i="3" s="1"/>
  <c r="H53" i="3" l="1"/>
  <c r="H52" i="3"/>
  <c r="H55" i="3" s="1"/>
  <c r="H58" i="3" s="1"/>
  <c r="G55" i="3"/>
  <c r="G58" i="3" s="1"/>
  <c r="G52" i="3"/>
  <c r="G51" i="3"/>
  <c r="F51" i="3"/>
  <c r="F52" i="3"/>
  <c r="F55" i="3" s="1"/>
  <c r="F58" i="3" s="1"/>
  <c r="F53" i="3"/>
  <c r="E55" i="3"/>
  <c r="E58" i="3" s="1"/>
  <c r="E52" i="3"/>
  <c r="E53" i="3"/>
  <c r="D52" i="3"/>
  <c r="D53" i="3"/>
  <c r="D55" i="3" s="1"/>
  <c r="D58" i="3" s="1"/>
  <c r="D51" i="3"/>
  <c r="C51" i="3"/>
  <c r="C58" i="3" s="1"/>
  <c r="H25" i="3"/>
  <c r="D25" i="3"/>
  <c r="G26" i="3"/>
  <c r="F24" i="3"/>
  <c r="E25" i="3"/>
  <c r="D26" i="3"/>
  <c r="D28" i="3" s="1"/>
  <c r="D31" i="3" s="1"/>
  <c r="H26" i="3"/>
  <c r="H28" i="3" s="1"/>
  <c r="H31" i="3" s="1"/>
  <c r="G24" i="3"/>
  <c r="F25" i="3"/>
  <c r="E26" i="3"/>
  <c r="C24" i="3"/>
  <c r="C25" i="3"/>
  <c r="C26" i="3"/>
  <c r="C4" i="3" l="1"/>
  <c r="F28" i="3"/>
  <c r="F31" i="3" s="1"/>
  <c r="E28" i="3"/>
  <c r="E31" i="3" s="1"/>
  <c r="G28" i="3"/>
  <c r="G31" i="3" s="1"/>
  <c r="C28" i="3"/>
  <c r="C31" i="3" s="1"/>
  <c r="C3" i="3" l="1"/>
</calcChain>
</file>

<file path=xl/sharedStrings.xml><?xml version="1.0" encoding="utf-8"?>
<sst xmlns="http://schemas.openxmlformats.org/spreadsheetml/2006/main" count="114" uniqueCount="38">
  <si>
    <t>Lokasyon</t>
  </si>
  <si>
    <t>Bağlantı 
Gerilimi</t>
  </si>
  <si>
    <t>Sayaç Sayısı</t>
  </si>
  <si>
    <t>SANTRAL</t>
  </si>
  <si>
    <t>KUŞTEPE</t>
  </si>
  <si>
    <t>DOLAPDERE</t>
  </si>
  <si>
    <t>Tarife</t>
  </si>
  <si>
    <t>Ticarethane</t>
  </si>
  <si>
    <t>Tek/Çift Terim</t>
  </si>
  <si>
    <t>Zaman</t>
  </si>
  <si>
    <t>Tek Zamanlı</t>
  </si>
  <si>
    <t>Abone No</t>
  </si>
  <si>
    <t>Toplam Tüketim
[kwh]</t>
  </si>
  <si>
    <t>Tüketim T3
[kWh]</t>
  </si>
  <si>
    <t>Tüketim T2
[kWh]</t>
  </si>
  <si>
    <t>Tüketim T1
[kWh]</t>
  </si>
  <si>
    <t>Kayıp Kaçak Bedeli
[TL/kwh]</t>
  </si>
  <si>
    <t>İndirim Oranı
[%]</t>
  </si>
  <si>
    <t>Perakende Enerji Birim Fiyatı
[TL/kwh]</t>
  </si>
  <si>
    <t>İndirimli Enerji Birim Fiyatı
[TL/kwh]</t>
  </si>
  <si>
    <t>Enerji Fonu (%1)
[TL/kwh]</t>
  </si>
  <si>
    <t>TRT Fonu
(%2)
[TL/kwh]</t>
  </si>
  <si>
    <t>Belediye Elektrik Tüketim Vergisi
(%5)
[TL/kwh]</t>
  </si>
  <si>
    <t>Toplam Birim Maliyet
[TL/kwh]</t>
  </si>
  <si>
    <t>Aylık Sabit 
Sayaç Okuma 
Bedeli 
[TL]</t>
  </si>
  <si>
    <t>Yıllık Sabit Sayaç 
Okuma Bedeli 
[TL]</t>
  </si>
  <si>
    <t>Senelik Toplam Bedel
(KDV Hariç)</t>
  </si>
  <si>
    <t>İletim Sistemi Kullanım Bedeli
[TL/kwh]</t>
  </si>
  <si>
    <t>OG</t>
  </si>
  <si>
    <t>Tek Terimli</t>
  </si>
  <si>
    <t>Dağıtım Bedeli
[TL/kwh]</t>
  </si>
  <si>
    <t>KOZYATAĞI - GİRİŞ</t>
  </si>
  <si>
    <t>KOZYATAĞI - ORTAK</t>
  </si>
  <si>
    <t>KOZYATAĞI - 1.KAT</t>
  </si>
  <si>
    <t>İNDİRİM ORANI 12 AY SABİT TEKLİF</t>
  </si>
  <si>
    <t>ENERJİ BİRİM FİYATI 12 AY SABİT TEKLİF</t>
  </si>
  <si>
    <t>[FİRMA ADI]</t>
  </si>
  <si>
    <t>DÖNEM: ŞUBAT 2017 - OCAK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</si>
</sst>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T_L_-;\-* #,##0.00\ _T_L_-;_-* &quot;-&quot;??\ _T_L_-;_-@_-"/>
    <numFmt numFmtId="165" formatCode="0.000000"/>
    <numFmt numFmtId="166" formatCode="#,##0\ \₺_);\(#,##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164" fontId="2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0" applyFont="1"/>
    <xf numFmtId="0" fontId="3" fillId="0" borderId="0" xfId="0" applyFont="1"/>
    <xf numFmtId="0" fontId="3" fillId="0" borderId="1" xfId="0" applyFont="1" applyBorder="1"/>
    <xf numFmtId="1" fontId="3" fillId="0" borderId="1" xfId="0" applyNumberFormat="1" applyFont="1" applyBorder="1"/>
    <xf numFmtId="3" fontId="3" fillId="0" borderId="1" xfId="0" applyNumberFormat="1" applyFont="1" applyBorder="1"/>
    <xf numFmtId="165" fontId="3" fillId="0" borderId="1" xfId="0" applyNumberFormat="1" applyFont="1" applyBorder="1"/>
    <xf numFmtId="9" fontId="3" fillId="0" borderId="1" xfId="1" applyFont="1" applyBorder="1"/>
    <xf numFmtId="166" fontId="3" fillId="0" borderId="1" xfId="0" applyNumberFormat="1" applyFont="1" applyBorder="1"/>
    <xf numFmtId="0" fontId="5" fillId="0" borderId="0" xfId="0" applyFont="1"/>
    <xf numFmtId="0" fontId="6" fillId="0" borderId="1" xfId="0" applyFont="1" applyBorder="1"/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right" vertical="center"/>
    </xf>
    <xf numFmtId="3" fontId="3" fillId="0" borderId="1" xfId="0" applyNumberFormat="1" applyFont="1" applyFill="1" applyBorder="1"/>
    <xf numFmtId="0" fontId="6" fillId="0" borderId="1" xfId="0" applyFont="1" applyFill="1" applyBorder="1"/>
    <xf numFmtId="165" fontId="3" fillId="0" borderId="1" xfId="0" applyNumberFormat="1" applyFont="1" applyFill="1" applyBorder="1"/>
  </cellXfs>
  <cellStyles count="5">
    <cellStyle name="Comma 2" xfId="4"/>
    <cellStyle name="Normal" xfId="0" builtinId="0"/>
    <cellStyle name="Normal 2 2" xfId="3"/>
    <cellStyle name="Normal 5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65.249\ekendcc\TD\FATURALAR\2008%20FATURALAR\09SATISLAR-EYL&#220;L-2008%20-%20E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-SD Converter-ETS"/>
      <sheetName val="ÖZET TABLO"/>
      <sheetName val="DİĞER DATA"/>
      <sheetName val="perakende satış tarifeleri-1"/>
      <sheetName val="perakende satış tarifeleri"/>
      <sheetName val="Dağıtım SK"/>
      <sheetName val="tarife-ortalama"/>
      <sheetName val="tarife-ortalama-eski"/>
      <sheetName val="NAKİL"/>
      <sheetName val="Özet"/>
      <sheetName val="Hesap"/>
      <sheetName val="ENERJİSA-Toptan Satış"/>
      <sheetName val="REAL"/>
      <sheetName val="M1 Tepe"/>
      <sheetName val="McDONALD's"/>
      <sheetName val="GİMA"/>
      <sheetName val="TEKFEN TOWER"/>
      <sheetName val="ARCADIUM"/>
      <sheetName val="BAINBRIDGE"/>
      <sheetName val="MAYA"/>
      <sheetName val="HEAŞ"/>
      <sheetName val="HSBC"/>
      <sheetName val="AKBANK"/>
      <sheetName val="ESA-&gt;E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Müşteri</v>
          </cell>
          <cell r="B1" t="str">
            <v>Ad</v>
          </cell>
          <cell r="C1" t="str">
            <v>Belge numarası</v>
          </cell>
          <cell r="D1" t="str">
            <v>Mali yıl</v>
          </cell>
          <cell r="E1" t="str">
            <v>Metin</v>
          </cell>
          <cell r="F1" t="str">
            <v>Kayıt tarihi</v>
          </cell>
          <cell r="G1" t="str">
            <v>Elektrik Bedeli</v>
          </cell>
          <cell r="H1" t="str">
            <v>Güç Bedeli</v>
          </cell>
          <cell r="I1" t="str">
            <v>SKB</v>
          </cell>
          <cell r="J1" t="str">
            <v>Enerji Katılım Payı</v>
          </cell>
          <cell r="K1" t="str">
            <v>ETV</v>
          </cell>
          <cell r="L1" t="str">
            <v>EF Matrahı</v>
          </cell>
          <cell r="M1" t="str">
            <v>EF</v>
          </cell>
          <cell r="N1" t="str">
            <v>TRT Payı Matrahı</v>
          </cell>
          <cell r="O1" t="str">
            <v>TRT Payı</v>
          </cell>
          <cell r="P1" t="str">
            <v>Para birimi</v>
          </cell>
        </row>
        <row r="2">
          <cell r="A2">
            <v>30010</v>
          </cell>
          <cell r="B2" t="str">
            <v>AKBANK T.A.Ş. GENEL MÜDÜRLÜĞÜ</v>
          </cell>
          <cell r="C2">
            <v>39599</v>
          </cell>
          <cell r="D2" t="str">
            <v>100000157</v>
          </cell>
          <cell r="E2" t="str">
            <v>2008</v>
          </cell>
          <cell r="F2"/>
          <cell r="G2">
            <v>14300.76</v>
          </cell>
          <cell r="I2">
            <v>2237.0300000000002</v>
          </cell>
          <cell r="J2">
            <v>16537.79</v>
          </cell>
          <cell r="K2">
            <v>715.04</v>
          </cell>
          <cell r="L2">
            <v>14300.76</v>
          </cell>
          <cell r="M2">
            <v>143</v>
          </cell>
          <cell r="N2">
            <v>14300.76</v>
          </cell>
          <cell r="O2">
            <v>286.04000000000002</v>
          </cell>
          <cell r="P2"/>
        </row>
        <row r="3">
          <cell r="A3">
            <v>30010</v>
          </cell>
          <cell r="B3" t="str">
            <v>AKBANK T.A.Ş. GENEL MÜDÜRLÜĞÜ</v>
          </cell>
          <cell r="C3">
            <v>39599</v>
          </cell>
          <cell r="D3" t="str">
            <v>100000155</v>
          </cell>
          <cell r="E3" t="str">
            <v>2008</v>
          </cell>
          <cell r="F3"/>
          <cell r="G3">
            <v>153117.76999999999</v>
          </cell>
          <cell r="I3">
            <v>23951.54</v>
          </cell>
          <cell r="J3">
            <v>177069.31</v>
          </cell>
          <cell r="K3">
            <v>7655.9</v>
          </cell>
          <cell r="L3">
            <v>153117.76999999999</v>
          </cell>
          <cell r="M3">
            <v>1531.18</v>
          </cell>
          <cell r="N3">
            <v>153117.76999999999</v>
          </cell>
          <cell r="O3">
            <v>3062.37</v>
          </cell>
          <cell r="P3"/>
        </row>
        <row r="4">
          <cell r="A4">
            <v>30010</v>
          </cell>
          <cell r="B4" t="str">
            <v>AKBANK T.A.Ş. GENEL MÜDÜRLÜĞÜ</v>
          </cell>
          <cell r="C4">
            <v>39599</v>
          </cell>
          <cell r="D4" t="str">
            <v>100000153</v>
          </cell>
          <cell r="E4" t="str">
            <v>2008</v>
          </cell>
          <cell r="F4"/>
          <cell r="G4">
            <v>3918.41</v>
          </cell>
          <cell r="I4">
            <v>612.95000000000005</v>
          </cell>
          <cell r="J4">
            <v>4531.3599999999997</v>
          </cell>
          <cell r="K4">
            <v>195.91</v>
          </cell>
          <cell r="L4">
            <v>3918.41</v>
          </cell>
          <cell r="M4">
            <v>39.19</v>
          </cell>
          <cell r="N4">
            <v>3918.41</v>
          </cell>
          <cell r="O4">
            <v>78.37</v>
          </cell>
          <cell r="P4"/>
        </row>
        <row r="5">
          <cell r="A5">
            <v>30010</v>
          </cell>
          <cell r="B5" t="str">
            <v>AKBANK T.A.Ş. GENEL MÜDÜRLÜĞÜ</v>
          </cell>
          <cell r="C5">
            <v>39599</v>
          </cell>
          <cell r="D5" t="str">
            <v>100000127</v>
          </cell>
          <cell r="E5" t="str">
            <v>2008</v>
          </cell>
          <cell r="F5"/>
          <cell r="G5">
            <v>10670.48</v>
          </cell>
          <cell r="I5">
            <v>1669.16</v>
          </cell>
          <cell r="J5">
            <v>12339.64</v>
          </cell>
          <cell r="K5">
            <v>533.54</v>
          </cell>
          <cell r="L5">
            <v>10670.48</v>
          </cell>
          <cell r="M5">
            <v>106.71</v>
          </cell>
          <cell r="N5">
            <v>10670.48</v>
          </cell>
          <cell r="O5">
            <v>213.41</v>
          </cell>
          <cell r="P5"/>
        </row>
        <row r="6">
          <cell r="A6">
            <v>30760</v>
          </cell>
          <cell r="B6" t="str">
            <v>CARREFOURSA CARREFOUR SABANCI</v>
          </cell>
          <cell r="C6">
            <v>39599</v>
          </cell>
          <cell r="D6" t="str">
            <v>100000130</v>
          </cell>
          <cell r="E6" t="str">
            <v>2008</v>
          </cell>
          <cell r="F6"/>
          <cell r="G6">
            <v>780903.49</v>
          </cell>
          <cell r="I6">
            <v>112372.21</v>
          </cell>
          <cell r="J6">
            <v>893275.7</v>
          </cell>
          <cell r="K6">
            <v>39045.24</v>
          </cell>
          <cell r="L6">
            <v>780903.49</v>
          </cell>
          <cell r="M6">
            <v>7809.01</v>
          </cell>
          <cell r="N6">
            <v>780903.49</v>
          </cell>
          <cell r="O6">
            <v>15618.08</v>
          </cell>
          <cell r="P6"/>
        </row>
        <row r="7">
          <cell r="A7">
            <v>50013</v>
          </cell>
          <cell r="B7" t="str">
            <v>HAVAALANI İŞL. ve HAV. END. A.Ş.</v>
          </cell>
          <cell r="C7">
            <v>39599</v>
          </cell>
          <cell r="D7" t="str">
            <v>100000128</v>
          </cell>
          <cell r="E7" t="str">
            <v>2008</v>
          </cell>
          <cell r="F7"/>
          <cell r="G7">
            <v>202354.25</v>
          </cell>
          <cell r="I7">
            <v>22239.34</v>
          </cell>
          <cell r="J7">
            <v>224593.59</v>
          </cell>
          <cell r="K7">
            <v>10117.709999999999</v>
          </cell>
          <cell r="L7">
            <v>202354.25</v>
          </cell>
          <cell r="M7">
            <v>2023.54</v>
          </cell>
          <cell r="N7">
            <v>202354.25</v>
          </cell>
          <cell r="O7">
            <v>4047.08</v>
          </cell>
          <cell r="P7"/>
        </row>
        <row r="8">
          <cell r="A8">
            <v>50073</v>
          </cell>
          <cell r="B8" t="str">
            <v>REAL HİPERMARKETLER ZİNCİRİ A.Ş.</v>
          </cell>
          <cell r="C8">
            <v>39599</v>
          </cell>
          <cell r="D8" t="str">
            <v>100000129</v>
          </cell>
          <cell r="E8" t="str">
            <v>2008</v>
          </cell>
          <cell r="F8"/>
          <cell r="G8">
            <v>58829.32</v>
          </cell>
          <cell r="I8">
            <v>9559.01</v>
          </cell>
          <cell r="J8">
            <v>68388.33</v>
          </cell>
          <cell r="K8">
            <v>2941.47</v>
          </cell>
          <cell r="L8">
            <v>58829.32</v>
          </cell>
          <cell r="M8">
            <v>588.29</v>
          </cell>
          <cell r="N8">
            <v>58829.32</v>
          </cell>
          <cell r="O8">
            <v>1176.58</v>
          </cell>
        </row>
        <row r="9">
          <cell r="A9">
            <v>50073</v>
          </cell>
          <cell r="B9" t="str">
            <v>REAL HİPERMARKETLER ZİNCİRİ A.Ş.</v>
          </cell>
          <cell r="C9">
            <v>39599</v>
          </cell>
          <cell r="D9" t="str">
            <v>100000131</v>
          </cell>
          <cell r="E9" t="str">
            <v>2008</v>
          </cell>
          <cell r="F9"/>
          <cell r="G9">
            <v>3021.85</v>
          </cell>
          <cell r="I9">
            <v>491.01</v>
          </cell>
          <cell r="J9">
            <v>3512.86</v>
          </cell>
          <cell r="K9">
            <v>151.1</v>
          </cell>
          <cell r="L9">
            <v>3021.85</v>
          </cell>
          <cell r="M9">
            <v>30.22</v>
          </cell>
          <cell r="N9">
            <v>3021.85</v>
          </cell>
          <cell r="O9">
            <v>60.43</v>
          </cell>
          <cell r="P9"/>
        </row>
        <row r="10">
          <cell r="A10">
            <v>50073</v>
          </cell>
          <cell r="B10" t="str">
            <v>REAL HİPERMARKETLER ZİNCİRİ A.Ş.</v>
          </cell>
          <cell r="C10">
            <v>39599</v>
          </cell>
          <cell r="D10" t="str">
            <v>100000133</v>
          </cell>
          <cell r="E10" t="str">
            <v>2008</v>
          </cell>
          <cell r="F10"/>
          <cell r="G10">
            <v>93137.64</v>
          </cell>
          <cell r="I10">
            <v>15133.66</v>
          </cell>
          <cell r="J10">
            <v>108271.3</v>
          </cell>
          <cell r="K10">
            <v>4656.8900000000003</v>
          </cell>
          <cell r="L10">
            <v>93137.64</v>
          </cell>
          <cell r="M10">
            <v>931.37</v>
          </cell>
          <cell r="N10">
            <v>93137.64</v>
          </cell>
          <cell r="O10">
            <v>1862.76</v>
          </cell>
          <cell r="P10"/>
        </row>
        <row r="11">
          <cell r="A11">
            <v>50073</v>
          </cell>
          <cell r="B11" t="str">
            <v>REAL HİPERMARKETLER ZİNCİRİ A.Ş.</v>
          </cell>
          <cell r="C11">
            <v>39599</v>
          </cell>
          <cell r="D11" t="str">
            <v>100000134</v>
          </cell>
          <cell r="E11" t="str">
            <v>2008</v>
          </cell>
          <cell r="F11"/>
          <cell r="G11">
            <v>51401.07</v>
          </cell>
          <cell r="I11">
            <v>8352.01</v>
          </cell>
          <cell r="J11">
            <v>59753.08</v>
          </cell>
          <cell r="K11">
            <v>2570.0500000000002</v>
          </cell>
          <cell r="L11">
            <v>51401.07</v>
          </cell>
          <cell r="M11">
            <v>514.01</v>
          </cell>
          <cell r="N11">
            <v>51401.07</v>
          </cell>
          <cell r="O11">
            <v>1028.02</v>
          </cell>
          <cell r="P11"/>
        </row>
        <row r="12">
          <cell r="A12">
            <v>50073</v>
          </cell>
          <cell r="B12" t="str">
            <v>REAL HİPERMARKETLER ZİNCİRİ A.Ş.</v>
          </cell>
          <cell r="C12">
            <v>39599</v>
          </cell>
          <cell r="D12" t="str">
            <v>100000135</v>
          </cell>
          <cell r="E12" t="str">
            <v>2008</v>
          </cell>
          <cell r="F12"/>
          <cell r="G12">
            <v>66439.3</v>
          </cell>
          <cell r="I12">
            <v>10795.53</v>
          </cell>
          <cell r="J12">
            <v>77234.83</v>
          </cell>
          <cell r="K12">
            <v>3321.97</v>
          </cell>
          <cell r="L12">
            <v>66439.3</v>
          </cell>
          <cell r="M12">
            <v>664.39</v>
          </cell>
          <cell r="N12">
            <v>66439.3</v>
          </cell>
          <cell r="O12">
            <v>1328.79</v>
          </cell>
          <cell r="P12"/>
        </row>
        <row r="13">
          <cell r="A13">
            <v>50073</v>
          </cell>
          <cell r="B13" t="str">
            <v>REAL HİPERMARKETLER ZİNCİRİ A.Ş.</v>
          </cell>
          <cell r="C13">
            <v>39599</v>
          </cell>
          <cell r="D13" t="str">
            <v>100000136</v>
          </cell>
          <cell r="E13" t="str">
            <v>2008</v>
          </cell>
          <cell r="F13"/>
          <cell r="G13">
            <v>40959.06</v>
          </cell>
          <cell r="I13">
            <v>6655.33</v>
          </cell>
          <cell r="J13">
            <v>47614.39</v>
          </cell>
          <cell r="K13">
            <v>2047.96</v>
          </cell>
          <cell r="L13">
            <v>40959.06</v>
          </cell>
          <cell r="M13">
            <v>409.6</v>
          </cell>
          <cell r="N13">
            <v>40959.06</v>
          </cell>
          <cell r="O13">
            <v>819.17</v>
          </cell>
          <cell r="P13"/>
        </row>
        <row r="14">
          <cell r="A14">
            <v>50073</v>
          </cell>
          <cell r="B14" t="str">
            <v>REAL HİPERMARKETLER ZİNCİRİ A.Ş.</v>
          </cell>
          <cell r="C14">
            <v>39599</v>
          </cell>
          <cell r="D14" t="str">
            <v>100000137</v>
          </cell>
          <cell r="E14" t="str">
            <v>2008</v>
          </cell>
          <cell r="F14"/>
          <cell r="G14">
            <v>43509.66</v>
          </cell>
          <cell r="I14">
            <v>7069.75</v>
          </cell>
          <cell r="J14">
            <v>50579.41</v>
          </cell>
          <cell r="K14">
            <v>2175.4899999999998</v>
          </cell>
          <cell r="L14">
            <v>43509.66</v>
          </cell>
          <cell r="M14">
            <v>435.1</v>
          </cell>
          <cell r="N14">
            <v>43509.66</v>
          </cell>
          <cell r="O14">
            <v>870.19</v>
          </cell>
          <cell r="P14"/>
        </row>
        <row r="15">
          <cell r="A15">
            <v>50093</v>
          </cell>
          <cell r="B15" t="str">
            <v>METRO GROUP ASSET MANAGEMENT</v>
          </cell>
          <cell r="C15">
            <v>39599</v>
          </cell>
          <cell r="D15" t="str">
            <v>100000132</v>
          </cell>
          <cell r="E15" t="str">
            <v>2008</v>
          </cell>
          <cell r="F15"/>
          <cell r="G15">
            <v>37704.559999999998</v>
          </cell>
          <cell r="I15">
            <v>6126.51</v>
          </cell>
          <cell r="J15">
            <v>43831.07</v>
          </cell>
          <cell r="K15">
            <v>1885.23</v>
          </cell>
          <cell r="L15">
            <v>37704.559999999998</v>
          </cell>
          <cell r="M15">
            <v>377.04</v>
          </cell>
          <cell r="N15">
            <v>37704.559999999998</v>
          </cell>
          <cell r="O15">
            <v>754.09</v>
          </cell>
          <cell r="P15"/>
        </row>
        <row r="16">
          <cell r="A16">
            <v>50093</v>
          </cell>
          <cell r="B16" t="str">
            <v>METRO GROUP ASSET MANAGEMENT</v>
          </cell>
          <cell r="C16">
            <v>39599</v>
          </cell>
          <cell r="D16" t="str">
            <v>100000138</v>
          </cell>
          <cell r="E16" t="str">
            <v>2008</v>
          </cell>
          <cell r="F16"/>
          <cell r="G16">
            <v>107912.3</v>
          </cell>
          <cell r="I16">
            <v>17534.36</v>
          </cell>
          <cell r="J16">
            <v>125446.66</v>
          </cell>
          <cell r="K16">
            <v>5395.62</v>
          </cell>
          <cell r="L16">
            <v>107912.3</v>
          </cell>
          <cell r="M16">
            <v>1079.1199999999999</v>
          </cell>
          <cell r="N16">
            <v>107912.3</v>
          </cell>
          <cell r="O16">
            <v>2158.2399999999998</v>
          </cell>
          <cell r="P16"/>
        </row>
        <row r="17">
          <cell r="A17">
            <v>50093</v>
          </cell>
          <cell r="B17" t="str">
            <v>METRO GROUP ASSET MANAGEMENT</v>
          </cell>
          <cell r="G17">
            <v>286727.84000000003</v>
          </cell>
          <cell r="I17">
            <v>46589.57</v>
          </cell>
          <cell r="J17">
            <v>333317.40999999997</v>
          </cell>
          <cell r="K17">
            <v>14336.4</v>
          </cell>
          <cell r="L17">
            <v>286727.84000000003</v>
          </cell>
          <cell r="M17">
            <v>2867.27</v>
          </cell>
          <cell r="N17">
            <v>286727.84000000003</v>
          </cell>
          <cell r="O17">
            <v>5734.56</v>
          </cell>
        </row>
        <row r="18">
          <cell r="A18">
            <v>50093</v>
          </cell>
          <cell r="B18" t="str">
            <v>METRO GROUP ASSET MANAGEMENT</v>
          </cell>
          <cell r="G18">
            <v>23517.79</v>
          </cell>
          <cell r="I18">
            <v>3821.33</v>
          </cell>
          <cell r="J18">
            <v>27339.119999999999</v>
          </cell>
          <cell r="K18">
            <v>1175.8900000000001</v>
          </cell>
          <cell r="L18">
            <v>23517.79</v>
          </cell>
          <cell r="M18">
            <v>235.17</v>
          </cell>
          <cell r="N18">
            <v>23517.79</v>
          </cell>
          <cell r="O18">
            <v>470.36</v>
          </cell>
        </row>
        <row r="19">
          <cell r="A19">
            <v>50093</v>
          </cell>
          <cell r="B19" t="str">
            <v>METRO GROUP ASSET MANAGEMENT</v>
          </cell>
          <cell r="G19">
            <v>154581.73000000001</v>
          </cell>
          <cell r="I19">
            <v>25117.53</v>
          </cell>
          <cell r="J19">
            <v>179699.26</v>
          </cell>
          <cell r="K19">
            <v>7729.09</v>
          </cell>
          <cell r="L19">
            <v>154581.73000000001</v>
          </cell>
          <cell r="M19">
            <v>1545.82</v>
          </cell>
          <cell r="N19">
            <v>154581.73000000001</v>
          </cell>
          <cell r="O19">
            <v>3091.64</v>
          </cell>
        </row>
        <row r="20">
          <cell r="A20">
            <v>50093</v>
          </cell>
          <cell r="B20" t="str">
            <v>METRO GROUP ASSET MANAGEMENT</v>
          </cell>
          <cell r="G20">
            <v>4457.95</v>
          </cell>
          <cell r="I20">
            <v>724.35</v>
          </cell>
          <cell r="J20">
            <v>5182.3</v>
          </cell>
          <cell r="K20">
            <v>222.9</v>
          </cell>
          <cell r="L20">
            <v>4457.95</v>
          </cell>
          <cell r="M20">
            <v>44.58</v>
          </cell>
          <cell r="N20">
            <v>4457.95</v>
          </cell>
          <cell r="O20">
            <v>89.16</v>
          </cell>
        </row>
        <row r="21">
          <cell r="A21">
            <v>50093</v>
          </cell>
          <cell r="B21" t="str">
            <v>METRO GROUP ASSET MANAGEMENT</v>
          </cell>
          <cell r="G21">
            <v>38382.160000000003</v>
          </cell>
          <cell r="I21">
            <v>6236.61</v>
          </cell>
          <cell r="J21">
            <v>44618.77</v>
          </cell>
          <cell r="K21">
            <v>1919.12</v>
          </cell>
          <cell r="L21">
            <v>38382.160000000003</v>
          </cell>
          <cell r="M21">
            <v>383.82</v>
          </cell>
          <cell r="N21">
            <v>38382.160000000003</v>
          </cell>
          <cell r="O21">
            <v>767.65</v>
          </cell>
        </row>
        <row r="22">
          <cell r="A22">
            <v>50108</v>
          </cell>
          <cell r="B22" t="str">
            <v>TEKFEN HOLDİNG A.Ş.</v>
          </cell>
          <cell r="G22">
            <v>134204.26999999999</v>
          </cell>
          <cell r="I22">
            <v>21528.39</v>
          </cell>
          <cell r="J22">
            <v>155732.66</v>
          </cell>
          <cell r="K22">
            <v>6710.22</v>
          </cell>
          <cell r="L22">
            <v>134204.26999999999</v>
          </cell>
          <cell r="M22">
            <v>1342.05</v>
          </cell>
          <cell r="N22">
            <v>134204.26999999999</v>
          </cell>
          <cell r="O22">
            <v>2684.09</v>
          </cell>
        </row>
        <row r="23">
          <cell r="A23">
            <v>50109</v>
          </cell>
          <cell r="B23" t="str">
            <v>ANADOLU RESTORAN İŞL. LTD. ŞTİ.</v>
          </cell>
          <cell r="G23">
            <v>270723.12</v>
          </cell>
          <cell r="I23">
            <v>40825.08</v>
          </cell>
          <cell r="J23">
            <v>311548.2</v>
          </cell>
          <cell r="K23">
            <v>13536.16</v>
          </cell>
          <cell r="L23">
            <v>270723.12</v>
          </cell>
          <cell r="M23">
            <v>2707.3</v>
          </cell>
          <cell r="N23">
            <v>270723.12</v>
          </cell>
          <cell r="O23">
            <v>5414.49</v>
          </cell>
        </row>
        <row r="24">
          <cell r="A24">
            <v>50113</v>
          </cell>
          <cell r="B24" t="str">
            <v>HSBC BANK A.Ş.</v>
          </cell>
          <cell r="G24">
            <v>101379.13</v>
          </cell>
          <cell r="I24">
            <v>15858.29</v>
          </cell>
          <cell r="J24">
            <v>117237.42</v>
          </cell>
          <cell r="K24">
            <v>5068.96</v>
          </cell>
          <cell r="L24">
            <v>101379.13</v>
          </cell>
          <cell r="M24">
            <v>1013.8</v>
          </cell>
          <cell r="N24">
            <v>101379.13</v>
          </cell>
          <cell r="O24">
            <v>2027.58</v>
          </cell>
        </row>
        <row r="25">
          <cell r="A25">
            <v>50113</v>
          </cell>
          <cell r="B25" t="str">
            <v>HSBC BANK A.Ş.</v>
          </cell>
          <cell r="G25">
            <v>1586.54</v>
          </cell>
          <cell r="I25">
            <v>248.18</v>
          </cell>
          <cell r="J25">
            <v>1834.72</v>
          </cell>
          <cell r="K25">
            <v>79.33</v>
          </cell>
          <cell r="L25">
            <v>1586.54</v>
          </cell>
          <cell r="M25">
            <v>15.86</v>
          </cell>
          <cell r="N25">
            <v>1586.54</v>
          </cell>
          <cell r="O25">
            <v>31.73</v>
          </cell>
        </row>
        <row r="26">
          <cell r="A26">
            <v>50113</v>
          </cell>
          <cell r="B26" t="str">
            <v>HSBC BANK A.Ş.</v>
          </cell>
          <cell r="G26">
            <v>9434.64</v>
          </cell>
          <cell r="I26">
            <v>1475.82</v>
          </cell>
          <cell r="J26">
            <v>10910.46</v>
          </cell>
          <cell r="K26">
            <v>471.72</v>
          </cell>
          <cell r="L26">
            <v>9434.64</v>
          </cell>
          <cell r="M26">
            <v>94.34</v>
          </cell>
          <cell r="N26">
            <v>9434.64</v>
          </cell>
          <cell r="O26">
            <v>188.7</v>
          </cell>
        </row>
        <row r="27">
          <cell r="A27">
            <v>50113</v>
          </cell>
          <cell r="B27" t="str">
            <v>HSBC BANK A.Ş.</v>
          </cell>
          <cell r="G27">
            <v>20260.099999999999</v>
          </cell>
          <cell r="I27">
            <v>3169.2</v>
          </cell>
          <cell r="J27">
            <v>23429.3</v>
          </cell>
          <cell r="K27">
            <v>1013.01</v>
          </cell>
          <cell r="L27">
            <v>20260.099999999999</v>
          </cell>
          <cell r="M27">
            <v>202.61</v>
          </cell>
          <cell r="N27">
            <v>20260.099999999999</v>
          </cell>
          <cell r="O27">
            <v>405.21</v>
          </cell>
        </row>
        <row r="28">
          <cell r="A28">
            <v>50113</v>
          </cell>
          <cell r="B28" t="str">
            <v>HSBC BANK A.Ş.</v>
          </cell>
          <cell r="G28">
            <v>1586.12</v>
          </cell>
          <cell r="I28">
            <v>248.11</v>
          </cell>
          <cell r="J28">
            <v>1834.23</v>
          </cell>
          <cell r="K28">
            <v>79.31</v>
          </cell>
          <cell r="L28">
            <v>1586.12</v>
          </cell>
          <cell r="M28">
            <v>15.86</v>
          </cell>
          <cell r="N28">
            <v>1586.12</v>
          </cell>
          <cell r="O28">
            <v>31.73</v>
          </cell>
        </row>
        <row r="29">
          <cell r="A29">
            <v>50113</v>
          </cell>
          <cell r="B29" t="str">
            <v>HSBC BANK A.Ş.</v>
          </cell>
          <cell r="G29">
            <v>23903.360000000001</v>
          </cell>
          <cell r="I29">
            <v>3739.1</v>
          </cell>
          <cell r="J29">
            <v>27642.46</v>
          </cell>
          <cell r="K29">
            <v>1195.1600000000001</v>
          </cell>
          <cell r="L29">
            <v>23903.360000000001</v>
          </cell>
          <cell r="M29">
            <v>239.03</v>
          </cell>
          <cell r="N29">
            <v>23903.360000000001</v>
          </cell>
          <cell r="O29">
            <v>478.07</v>
          </cell>
        </row>
        <row r="30">
          <cell r="A30">
            <v>50113</v>
          </cell>
          <cell r="B30" t="str">
            <v>HSBC BANK A.Ş.</v>
          </cell>
          <cell r="G30">
            <v>25451.439999999999</v>
          </cell>
          <cell r="I30">
            <v>3981.25</v>
          </cell>
          <cell r="J30">
            <v>29432.69</v>
          </cell>
          <cell r="K30">
            <v>1272.57</v>
          </cell>
          <cell r="L30">
            <v>25451.439999999999</v>
          </cell>
          <cell r="M30">
            <v>254.51</v>
          </cell>
          <cell r="N30">
            <v>25451.439999999999</v>
          </cell>
          <cell r="O30">
            <v>509.03</v>
          </cell>
        </row>
        <row r="31">
          <cell r="A31">
            <v>50173</v>
          </cell>
          <cell r="B31" t="str">
            <v>TAŞELİ İNŞAAT TİCARET</v>
          </cell>
          <cell r="C31">
            <v>39599</v>
          </cell>
          <cell r="D31" t="str">
            <v>100000139</v>
          </cell>
          <cell r="E31" t="str">
            <v>2008</v>
          </cell>
          <cell r="F31"/>
          <cell r="G31">
            <v>89835.67</v>
          </cell>
          <cell r="I31">
            <v>14411.01</v>
          </cell>
          <cell r="J31">
            <v>104246.68</v>
          </cell>
          <cell r="K31">
            <v>4491.78</v>
          </cell>
          <cell r="L31">
            <v>89835.67</v>
          </cell>
          <cell r="M31">
            <v>898.35</v>
          </cell>
          <cell r="N31">
            <v>89835.67</v>
          </cell>
          <cell r="O31">
            <v>1796.72</v>
          </cell>
          <cell r="P31"/>
        </row>
        <row r="32">
          <cell r="A32">
            <v>50183</v>
          </cell>
          <cell r="B32" t="str">
            <v>BAINBRIDGE HOLDİNG A.Ş.</v>
          </cell>
          <cell r="C32">
            <v>39599</v>
          </cell>
          <cell r="D32" t="str">
            <v>100000146</v>
          </cell>
          <cell r="E32" t="str">
            <v>2008</v>
          </cell>
          <cell r="F32"/>
          <cell r="G32">
            <v>12134.61</v>
          </cell>
          <cell r="I32">
            <v>1971.72</v>
          </cell>
          <cell r="J32">
            <v>14106.33</v>
          </cell>
          <cell r="K32">
            <v>606.74</v>
          </cell>
          <cell r="L32">
            <v>12134.61</v>
          </cell>
          <cell r="M32">
            <v>121.35</v>
          </cell>
          <cell r="N32">
            <v>12134.61</v>
          </cell>
          <cell r="O32">
            <v>242.69</v>
          </cell>
          <cell r="P32"/>
        </row>
        <row r="33">
          <cell r="A33">
            <v>50183</v>
          </cell>
          <cell r="B33" t="str">
            <v>BAINBRIDGE HOLDİNG A.Ş.</v>
          </cell>
          <cell r="C33">
            <v>39599</v>
          </cell>
          <cell r="D33" t="str">
            <v>100000148</v>
          </cell>
          <cell r="E33" t="str">
            <v>2008</v>
          </cell>
          <cell r="F33"/>
          <cell r="G33">
            <v>15896.13</v>
          </cell>
          <cell r="I33">
            <v>2582.91</v>
          </cell>
          <cell r="J33">
            <v>18479.04</v>
          </cell>
          <cell r="K33">
            <v>794.81</v>
          </cell>
          <cell r="L33">
            <v>15896.13</v>
          </cell>
          <cell r="M33">
            <v>158.97</v>
          </cell>
          <cell r="N33">
            <v>15896.13</v>
          </cell>
          <cell r="O33">
            <v>317.92</v>
          </cell>
          <cell r="P33"/>
        </row>
        <row r="34">
          <cell r="A34">
            <v>50183</v>
          </cell>
          <cell r="B34" t="str">
            <v>BAINBRIDGE HOLDİNG A.Ş.</v>
          </cell>
          <cell r="C34">
            <v>39599</v>
          </cell>
          <cell r="D34" t="str">
            <v>100000149</v>
          </cell>
          <cell r="E34" t="str">
            <v>2008</v>
          </cell>
          <cell r="F34"/>
          <cell r="G34">
            <v>41390.019999999997</v>
          </cell>
          <cell r="I34">
            <v>6725.34</v>
          </cell>
          <cell r="J34">
            <v>48115.360000000001</v>
          </cell>
          <cell r="K34">
            <v>2069.5</v>
          </cell>
          <cell r="L34">
            <v>41390.019999999997</v>
          </cell>
          <cell r="M34">
            <v>413.9</v>
          </cell>
          <cell r="N34">
            <v>41390.019999999997</v>
          </cell>
          <cell r="O34">
            <v>827.79</v>
          </cell>
          <cell r="P34"/>
        </row>
        <row r="35">
          <cell r="A35">
            <v>50183</v>
          </cell>
          <cell r="B35" t="str">
            <v>BAINBRIDGE HOLDİNG A.Ş.</v>
          </cell>
          <cell r="C35">
            <v>39599</v>
          </cell>
          <cell r="D35" t="str">
            <v>100000150</v>
          </cell>
          <cell r="E35" t="str">
            <v>2008</v>
          </cell>
          <cell r="F35"/>
          <cell r="G35">
            <v>83233.95</v>
          </cell>
          <cell r="I35">
            <v>13524.44</v>
          </cell>
          <cell r="J35">
            <v>96758.39</v>
          </cell>
          <cell r="K35">
            <v>4161.7</v>
          </cell>
          <cell r="L35">
            <v>83233.95</v>
          </cell>
          <cell r="M35">
            <v>832.34</v>
          </cell>
          <cell r="N35">
            <v>83233.95</v>
          </cell>
          <cell r="O35">
            <v>1664.68</v>
          </cell>
          <cell r="P35"/>
        </row>
        <row r="36">
          <cell r="A36">
            <v>50183</v>
          </cell>
          <cell r="B36" t="str">
            <v>BAINBRIDGE HOLDİNG A.Ş.</v>
          </cell>
          <cell r="C36">
            <v>39599</v>
          </cell>
          <cell r="D36" t="str">
            <v>100000147</v>
          </cell>
          <cell r="E36" t="str">
            <v>2008</v>
          </cell>
          <cell r="F36"/>
          <cell r="G36">
            <v>46749.66</v>
          </cell>
          <cell r="I36">
            <v>7596.22</v>
          </cell>
          <cell r="J36">
            <v>54345.88</v>
          </cell>
          <cell r="K36">
            <v>2337.48</v>
          </cell>
          <cell r="L36">
            <v>46749.66</v>
          </cell>
          <cell r="M36">
            <v>467.5</v>
          </cell>
          <cell r="N36">
            <v>46749.66</v>
          </cell>
          <cell r="O36">
            <v>934.99</v>
          </cell>
          <cell r="P36"/>
        </row>
        <row r="37">
          <cell r="A37">
            <v>50183</v>
          </cell>
          <cell r="B37" t="str">
            <v>BAINBRIDGE HOLDİNG A.Ş.</v>
          </cell>
          <cell r="C37">
            <v>39599</v>
          </cell>
          <cell r="D37" t="str">
            <v>100000151</v>
          </cell>
          <cell r="E37" t="str">
            <v>2008</v>
          </cell>
          <cell r="F37"/>
          <cell r="G37">
            <v>10806.75</v>
          </cell>
          <cell r="I37">
            <v>1755.96</v>
          </cell>
          <cell r="J37">
            <v>12562.71</v>
          </cell>
          <cell r="K37">
            <v>540.34</v>
          </cell>
          <cell r="L37">
            <v>10806.75</v>
          </cell>
          <cell r="M37">
            <v>108.07</v>
          </cell>
          <cell r="N37">
            <v>10806.75</v>
          </cell>
          <cell r="O37">
            <v>216.13</v>
          </cell>
          <cell r="P37"/>
        </row>
        <row r="38">
          <cell r="A38">
            <v>50193</v>
          </cell>
          <cell r="B38" t="str">
            <v>MAYA TİCARET TAAHHÜT VE İNŞAAT A.Ş.</v>
          </cell>
          <cell r="C38">
            <v>39599</v>
          </cell>
          <cell r="D38" t="str">
            <v>100000142</v>
          </cell>
          <cell r="E38" t="str">
            <v>2008</v>
          </cell>
          <cell r="F38"/>
          <cell r="G38">
            <v>925.14</v>
          </cell>
          <cell r="I38">
            <v>137.86000000000001</v>
          </cell>
          <cell r="J38">
            <v>1063</v>
          </cell>
          <cell r="K38">
            <v>46.26</v>
          </cell>
          <cell r="L38">
            <v>925.14</v>
          </cell>
          <cell r="M38">
            <v>9.25</v>
          </cell>
          <cell r="N38">
            <v>925.14</v>
          </cell>
          <cell r="O38">
            <v>18.510000000000002</v>
          </cell>
          <cell r="P38"/>
        </row>
        <row r="39">
          <cell r="A39">
            <v>50193</v>
          </cell>
          <cell r="B39" t="str">
            <v>MAYA TİCARET TAAHHÜT VE İNŞAAT A.Ş.</v>
          </cell>
          <cell r="C39">
            <v>39599</v>
          </cell>
          <cell r="D39" t="str">
            <v>100000144</v>
          </cell>
          <cell r="E39" t="str">
            <v>2008</v>
          </cell>
          <cell r="F39"/>
          <cell r="G39">
            <v>1181.5999999999999</v>
          </cell>
          <cell r="I39">
            <v>176.08</v>
          </cell>
          <cell r="J39">
            <v>1357.68</v>
          </cell>
          <cell r="K39">
            <v>59.07</v>
          </cell>
          <cell r="L39">
            <v>1181.5999999999999</v>
          </cell>
          <cell r="M39">
            <v>11.81</v>
          </cell>
          <cell r="N39">
            <v>1181.5999999999999</v>
          </cell>
          <cell r="O39">
            <v>23.63</v>
          </cell>
          <cell r="P39"/>
        </row>
        <row r="40">
          <cell r="A40">
            <v>50193</v>
          </cell>
          <cell r="B40" t="str">
            <v>MAYA TİCARET TAAHHÜT VE İNŞAAT A.Ş.</v>
          </cell>
          <cell r="C40">
            <v>39599</v>
          </cell>
          <cell r="D40" t="str">
            <v>100000145</v>
          </cell>
          <cell r="E40" t="str">
            <v>2008</v>
          </cell>
          <cell r="F40"/>
          <cell r="G40">
            <v>1424.94</v>
          </cell>
          <cell r="I40">
            <v>212.34</v>
          </cell>
          <cell r="J40">
            <v>1637.28</v>
          </cell>
          <cell r="K40">
            <v>71.25</v>
          </cell>
          <cell r="L40">
            <v>1424.94</v>
          </cell>
          <cell r="M40">
            <v>14.25</v>
          </cell>
          <cell r="N40">
            <v>1424.94</v>
          </cell>
          <cell r="O40">
            <v>28.5</v>
          </cell>
          <cell r="P40"/>
        </row>
        <row r="41">
          <cell r="A41">
            <v>50198</v>
          </cell>
          <cell r="B41" t="str">
            <v>MAPA MOBİLYA VE AKSESUAR</v>
          </cell>
          <cell r="C41">
            <v>39599</v>
          </cell>
          <cell r="D41" t="str">
            <v>100000140</v>
          </cell>
          <cell r="E41" t="str">
            <v>2008</v>
          </cell>
          <cell r="F41"/>
          <cell r="G41">
            <v>70220.320000000007</v>
          </cell>
          <cell r="I41">
            <v>11122.56</v>
          </cell>
          <cell r="J41">
            <v>81342.880000000005</v>
          </cell>
          <cell r="K41">
            <v>3511.01</v>
          </cell>
          <cell r="L41">
            <v>70220.320000000007</v>
          </cell>
          <cell r="M41">
            <v>702.2</v>
          </cell>
          <cell r="N41">
            <v>70220.320000000007</v>
          </cell>
          <cell r="O41">
            <v>1404.4</v>
          </cell>
          <cell r="P41"/>
        </row>
        <row r="42">
          <cell r="A42">
            <v>50198</v>
          </cell>
          <cell r="B42" t="str">
            <v>MAPA MOBİLYA VE AKSESUAR</v>
          </cell>
          <cell r="C42">
            <v>39599</v>
          </cell>
          <cell r="D42" t="str">
            <v>100000141</v>
          </cell>
          <cell r="E42" t="str">
            <v>2008</v>
          </cell>
          <cell r="F42"/>
          <cell r="G42">
            <v>72196.62</v>
          </cell>
          <cell r="I42">
            <v>11435.59</v>
          </cell>
          <cell r="J42">
            <v>83632.210000000006</v>
          </cell>
          <cell r="K42">
            <v>3609.84</v>
          </cell>
          <cell r="L42">
            <v>72196.62</v>
          </cell>
          <cell r="M42">
            <v>721.97</v>
          </cell>
          <cell r="N42">
            <v>72196.62</v>
          </cell>
          <cell r="O42">
            <v>1443.93</v>
          </cell>
          <cell r="P42"/>
        </row>
        <row r="43">
          <cell r="A43">
            <v>50199</v>
          </cell>
          <cell r="B43" t="str">
            <v>MAYTUR TURİSTİK TESİS YAPIM.</v>
          </cell>
          <cell r="C43">
            <v>39599</v>
          </cell>
          <cell r="D43" t="str">
            <v>100000143</v>
          </cell>
          <cell r="E43" t="str">
            <v>2008</v>
          </cell>
          <cell r="F43"/>
          <cell r="G43">
            <v>23422.97</v>
          </cell>
          <cell r="I43">
            <v>3490.34</v>
          </cell>
          <cell r="J43">
            <v>26913.31</v>
          </cell>
          <cell r="K43">
            <v>1171.1400000000001</v>
          </cell>
          <cell r="L43">
            <v>23422.97</v>
          </cell>
          <cell r="M43">
            <v>234.23</v>
          </cell>
          <cell r="N43">
            <v>23422.97</v>
          </cell>
          <cell r="O43">
            <v>468.47</v>
          </cell>
          <cell r="P43"/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1:H58"/>
  <sheetViews>
    <sheetView showGridLines="0" tabSelected="1" topLeftCell="B1" zoomScale="90" zoomScaleNormal="90" workbookViewId="0">
      <selection activeCell="H46" sqref="H46"/>
    </sheetView>
  </sheetViews>
  <sheetFormatPr defaultRowHeight="12.75" x14ac:dyDescent="0.2"/>
  <cols>
    <col min="1" max="1" width="9.140625" style="1"/>
    <col min="2" max="2" width="36.7109375" style="1" bestFit="1" customWidth="1"/>
    <col min="3" max="8" width="15.7109375" style="2" customWidth="1"/>
    <col min="9" max="9" width="9.140625" style="1"/>
    <col min="10" max="10" width="10.85546875" style="1" bestFit="1" customWidth="1"/>
    <col min="11" max="16384" width="9.140625" style="1"/>
  </cols>
  <sheetData>
    <row r="1" spans="2:8" ht="6" customHeight="1" x14ac:dyDescent="0.2"/>
    <row r="2" spans="2:8" x14ac:dyDescent="0.2">
      <c r="B2" s="11" t="s">
        <v>37</v>
      </c>
      <c r="C2" s="12" t="s">
        <v>36</v>
      </c>
    </row>
    <row r="3" spans="2:8" x14ac:dyDescent="0.2">
      <c r="B3" s="11" t="s">
        <v>34</v>
      </c>
      <c r="C3" s="13">
        <f>SUM(C31:H31)</f>
        <v>955200.65499999991</v>
      </c>
    </row>
    <row r="4" spans="2:8" x14ac:dyDescent="0.2">
      <c r="B4" s="11" t="s">
        <v>35</v>
      </c>
      <c r="C4" s="13">
        <f>SUM(C58:H58)</f>
        <v>955200.65499999991</v>
      </c>
    </row>
    <row r="6" spans="2:8" x14ac:dyDescent="0.2">
      <c r="B6" s="9" t="s">
        <v>34</v>
      </c>
    </row>
    <row r="7" spans="2:8" ht="6" customHeight="1" x14ac:dyDescent="0.2"/>
    <row r="8" spans="2:8" x14ac:dyDescent="0.2">
      <c r="B8" s="10" t="s">
        <v>0</v>
      </c>
      <c r="C8" s="10" t="s">
        <v>3</v>
      </c>
      <c r="D8" s="10" t="s">
        <v>4</v>
      </c>
      <c r="E8" s="10" t="s">
        <v>5</v>
      </c>
      <c r="F8" s="10" t="s">
        <v>31</v>
      </c>
      <c r="G8" s="10" t="s">
        <v>32</v>
      </c>
      <c r="H8" s="10" t="s">
        <v>33</v>
      </c>
    </row>
    <row r="9" spans="2:8" x14ac:dyDescent="0.2">
      <c r="B9" s="10" t="s">
        <v>11</v>
      </c>
      <c r="C9" s="3">
        <v>2690569</v>
      </c>
      <c r="D9" s="3">
        <v>2612873</v>
      </c>
      <c r="E9" s="3">
        <v>2285874</v>
      </c>
      <c r="F9" s="3">
        <v>4004966605</v>
      </c>
      <c r="G9" s="3">
        <v>4004411363</v>
      </c>
      <c r="H9" s="3">
        <v>4006345887</v>
      </c>
    </row>
    <row r="10" spans="2:8" x14ac:dyDescent="0.2">
      <c r="B10" s="10" t="s">
        <v>6</v>
      </c>
      <c r="C10" s="3" t="s">
        <v>7</v>
      </c>
      <c r="D10" s="3" t="s">
        <v>7</v>
      </c>
      <c r="E10" s="3" t="s">
        <v>7</v>
      </c>
      <c r="F10" s="3" t="s">
        <v>7</v>
      </c>
      <c r="G10" s="3" t="s">
        <v>7</v>
      </c>
      <c r="H10" s="3" t="s">
        <v>7</v>
      </c>
    </row>
    <row r="11" spans="2:8" x14ac:dyDescent="0.2">
      <c r="B11" s="10" t="s">
        <v>8</v>
      </c>
      <c r="C11" s="3" t="s">
        <v>29</v>
      </c>
      <c r="D11" s="3" t="s">
        <v>29</v>
      </c>
      <c r="E11" s="3" t="s">
        <v>29</v>
      </c>
      <c r="F11" s="3" t="s">
        <v>29</v>
      </c>
      <c r="G11" s="3" t="s">
        <v>29</v>
      </c>
      <c r="H11" s="3" t="s">
        <v>29</v>
      </c>
    </row>
    <row r="12" spans="2:8" x14ac:dyDescent="0.2">
      <c r="B12" s="10" t="s">
        <v>9</v>
      </c>
      <c r="C12" s="3" t="s">
        <v>10</v>
      </c>
      <c r="D12" s="3" t="s">
        <v>10</v>
      </c>
      <c r="E12" s="3" t="s">
        <v>10</v>
      </c>
      <c r="F12" s="3" t="s">
        <v>10</v>
      </c>
      <c r="G12" s="3" t="s">
        <v>10</v>
      </c>
      <c r="H12" s="3" t="s">
        <v>10</v>
      </c>
    </row>
    <row r="13" spans="2:8" x14ac:dyDescent="0.2">
      <c r="B13" s="10" t="s">
        <v>1</v>
      </c>
      <c r="C13" s="3" t="s">
        <v>28</v>
      </c>
      <c r="D13" s="3" t="s">
        <v>28</v>
      </c>
      <c r="E13" s="3" t="s">
        <v>28</v>
      </c>
      <c r="F13" s="3" t="s">
        <v>28</v>
      </c>
      <c r="G13" s="3" t="s">
        <v>28</v>
      </c>
      <c r="H13" s="3" t="s">
        <v>28</v>
      </c>
    </row>
    <row r="14" spans="2:8" x14ac:dyDescent="0.2">
      <c r="B14" s="10" t="s">
        <v>2</v>
      </c>
      <c r="C14" s="4">
        <v>1</v>
      </c>
      <c r="D14" s="4">
        <v>1</v>
      </c>
      <c r="E14" s="4">
        <v>1</v>
      </c>
      <c r="F14" s="3">
        <v>1</v>
      </c>
      <c r="G14" s="3">
        <v>1</v>
      </c>
      <c r="H14" s="3">
        <v>1</v>
      </c>
    </row>
    <row r="15" spans="2:8" x14ac:dyDescent="0.2">
      <c r="B15" s="10" t="s">
        <v>15</v>
      </c>
      <c r="C15" s="14">
        <v>3750000</v>
      </c>
      <c r="D15" s="14">
        <v>950000</v>
      </c>
      <c r="E15" s="14">
        <v>775000</v>
      </c>
      <c r="F15" s="14">
        <v>70000</v>
      </c>
      <c r="G15" s="14">
        <v>18000</v>
      </c>
      <c r="H15" s="14">
        <v>65000</v>
      </c>
    </row>
    <row r="16" spans="2:8" x14ac:dyDescent="0.2">
      <c r="B16" s="10" t="s">
        <v>14</v>
      </c>
      <c r="C16" s="14">
        <v>1600000</v>
      </c>
      <c r="D16" s="14">
        <v>300000</v>
      </c>
      <c r="E16" s="14">
        <v>260000</v>
      </c>
      <c r="F16" s="14">
        <v>28000</v>
      </c>
      <c r="G16" s="14">
        <v>7000</v>
      </c>
      <c r="H16" s="14">
        <v>20000</v>
      </c>
    </row>
    <row r="17" spans="2:8" x14ac:dyDescent="0.2">
      <c r="B17" s="10" t="s">
        <v>13</v>
      </c>
      <c r="C17" s="14">
        <v>1650000</v>
      </c>
      <c r="D17" s="14">
        <v>250000</v>
      </c>
      <c r="E17" s="14">
        <v>215000</v>
      </c>
      <c r="F17" s="14">
        <v>32000</v>
      </c>
      <c r="G17" s="14">
        <v>10000</v>
      </c>
      <c r="H17" s="14">
        <v>15000</v>
      </c>
    </row>
    <row r="18" spans="2:8" x14ac:dyDescent="0.2">
      <c r="B18" s="10" t="s">
        <v>12</v>
      </c>
      <c r="C18" s="14">
        <f t="shared" ref="C18:H18" si="0">SUM(C15:C17)</f>
        <v>7000000</v>
      </c>
      <c r="D18" s="14">
        <f t="shared" si="0"/>
        <v>1500000</v>
      </c>
      <c r="E18" s="14">
        <f t="shared" si="0"/>
        <v>1250000</v>
      </c>
      <c r="F18" s="14">
        <f t="shared" si="0"/>
        <v>130000</v>
      </c>
      <c r="G18" s="14">
        <f t="shared" si="0"/>
        <v>35000</v>
      </c>
      <c r="H18" s="5">
        <f t="shared" si="0"/>
        <v>100000</v>
      </c>
    </row>
    <row r="19" spans="2:8" x14ac:dyDescent="0.2">
      <c r="B19" s="10" t="s">
        <v>18</v>
      </c>
      <c r="C19" s="6"/>
      <c r="D19" s="6"/>
      <c r="E19" s="6"/>
      <c r="F19" s="6"/>
      <c r="G19" s="6"/>
      <c r="H19" s="6"/>
    </row>
    <row r="20" spans="2:8" x14ac:dyDescent="0.2">
      <c r="B20" s="10" t="s">
        <v>17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</row>
    <row r="21" spans="2:8" x14ac:dyDescent="0.2">
      <c r="B21" s="10" t="s">
        <v>19</v>
      </c>
      <c r="C21" s="6">
        <f>C19*(1-C20)</f>
        <v>0</v>
      </c>
      <c r="D21" s="6">
        <f t="shared" ref="D21:H21" si="1">D19*(1-D20)</f>
        <v>0</v>
      </c>
      <c r="E21" s="6">
        <f t="shared" si="1"/>
        <v>0</v>
      </c>
      <c r="F21" s="6">
        <f t="shared" si="1"/>
        <v>0</v>
      </c>
      <c r="G21" s="6">
        <f t="shared" si="1"/>
        <v>0</v>
      </c>
      <c r="H21" s="6">
        <f t="shared" si="1"/>
        <v>0</v>
      </c>
    </row>
    <row r="22" spans="2:8" x14ac:dyDescent="0.2">
      <c r="B22" s="15" t="s">
        <v>30</v>
      </c>
      <c r="C22" s="16">
        <v>9.5377000000000003E-2</v>
      </c>
      <c r="D22" s="16">
        <v>9.5377000000000003E-2</v>
      </c>
      <c r="E22" s="16">
        <v>9.5377000000000003E-2</v>
      </c>
      <c r="F22" s="16">
        <v>9.5377000000000003E-2</v>
      </c>
      <c r="G22" s="16">
        <v>9.5377000000000003E-2</v>
      </c>
      <c r="H22" s="16">
        <v>9.5377000000000003E-2</v>
      </c>
    </row>
    <row r="23" spans="2:8" x14ac:dyDescent="0.2">
      <c r="B23" s="10" t="s">
        <v>16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</row>
    <row r="24" spans="2:8" x14ac:dyDescent="0.2">
      <c r="B24" s="10" t="s">
        <v>20</v>
      </c>
      <c r="C24" s="6">
        <f>(C$21+C$23)*0.01</f>
        <v>0</v>
      </c>
      <c r="D24" s="6">
        <f t="shared" ref="D24:H24" si="2">(D$21+D$23)*0.01</f>
        <v>0</v>
      </c>
      <c r="E24" s="6">
        <f t="shared" si="2"/>
        <v>0</v>
      </c>
      <c r="F24" s="6">
        <f t="shared" si="2"/>
        <v>0</v>
      </c>
      <c r="G24" s="6">
        <f t="shared" si="2"/>
        <v>0</v>
      </c>
      <c r="H24" s="6">
        <f t="shared" si="2"/>
        <v>0</v>
      </c>
    </row>
    <row r="25" spans="2:8" x14ac:dyDescent="0.2">
      <c r="B25" s="10" t="s">
        <v>21</v>
      </c>
      <c r="C25" s="6">
        <f>(C$21+C$23)*0.02</f>
        <v>0</v>
      </c>
      <c r="D25" s="6">
        <f t="shared" ref="D25:H25" si="3">(D$21+D$23)*0.02</f>
        <v>0</v>
      </c>
      <c r="E25" s="6">
        <f t="shared" si="3"/>
        <v>0</v>
      </c>
      <c r="F25" s="6">
        <f t="shared" si="3"/>
        <v>0</v>
      </c>
      <c r="G25" s="6">
        <f t="shared" si="3"/>
        <v>0</v>
      </c>
      <c r="H25" s="6">
        <f t="shared" si="3"/>
        <v>0</v>
      </c>
    </row>
    <row r="26" spans="2:8" x14ac:dyDescent="0.2">
      <c r="B26" s="10" t="s">
        <v>22</v>
      </c>
      <c r="C26" s="6">
        <f>(C$21+C$23)*0.05</f>
        <v>0</v>
      </c>
      <c r="D26" s="6">
        <f t="shared" ref="D26:H26" si="4">(D$21+D$23)*0.05</f>
        <v>0</v>
      </c>
      <c r="E26" s="6">
        <f t="shared" si="4"/>
        <v>0</v>
      </c>
      <c r="F26" s="6">
        <f t="shared" si="4"/>
        <v>0</v>
      </c>
      <c r="G26" s="6">
        <f t="shared" si="4"/>
        <v>0</v>
      </c>
      <c r="H26" s="6">
        <f t="shared" si="4"/>
        <v>0</v>
      </c>
    </row>
    <row r="27" spans="2:8" x14ac:dyDescent="0.2">
      <c r="B27" s="10" t="s">
        <v>27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</row>
    <row r="28" spans="2:8" x14ac:dyDescent="0.2">
      <c r="B28" s="10" t="s">
        <v>23</v>
      </c>
      <c r="C28" s="6">
        <f>C21+C22+C23+C24+C25+C26+C27</f>
        <v>9.5377000000000003E-2</v>
      </c>
      <c r="D28" s="6">
        <f t="shared" ref="D28:H28" si="5">D21+D22+D23+D24+D25+D26+D27</f>
        <v>9.5377000000000003E-2</v>
      </c>
      <c r="E28" s="6">
        <f t="shared" si="5"/>
        <v>9.5377000000000003E-2</v>
      </c>
      <c r="F28" s="6">
        <f t="shared" si="5"/>
        <v>9.5377000000000003E-2</v>
      </c>
      <c r="G28" s="6">
        <f t="shared" si="5"/>
        <v>9.5377000000000003E-2</v>
      </c>
      <c r="H28" s="6">
        <f t="shared" si="5"/>
        <v>9.5377000000000003E-2</v>
      </c>
    </row>
    <row r="29" spans="2:8" x14ac:dyDescent="0.2">
      <c r="B29" s="10" t="s">
        <v>24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</row>
    <row r="30" spans="2:8" x14ac:dyDescent="0.2">
      <c r="B30" s="10" t="s">
        <v>25</v>
      </c>
      <c r="C30" s="6">
        <f>C29*12</f>
        <v>0</v>
      </c>
      <c r="D30" s="6">
        <f t="shared" ref="D30:H30" si="6">D29*12</f>
        <v>0</v>
      </c>
      <c r="E30" s="6">
        <f t="shared" si="6"/>
        <v>0</v>
      </c>
      <c r="F30" s="6">
        <f t="shared" si="6"/>
        <v>0</v>
      </c>
      <c r="G30" s="6">
        <f t="shared" si="6"/>
        <v>0</v>
      </c>
      <c r="H30" s="6">
        <f t="shared" si="6"/>
        <v>0</v>
      </c>
    </row>
    <row r="31" spans="2:8" x14ac:dyDescent="0.2">
      <c r="B31" s="10" t="s">
        <v>26</v>
      </c>
      <c r="C31" s="8">
        <f>(C28*C18)+C30</f>
        <v>667639</v>
      </c>
      <c r="D31" s="8">
        <f t="shared" ref="D31:H31" si="7">(D28*D18)+D30</f>
        <v>143065.5</v>
      </c>
      <c r="E31" s="8">
        <f t="shared" si="7"/>
        <v>119221.25</v>
      </c>
      <c r="F31" s="8">
        <f t="shared" si="7"/>
        <v>12399.01</v>
      </c>
      <c r="G31" s="8">
        <f t="shared" si="7"/>
        <v>3338.1950000000002</v>
      </c>
      <c r="H31" s="8">
        <f t="shared" si="7"/>
        <v>9537.7000000000007</v>
      </c>
    </row>
    <row r="32" spans="2:8" x14ac:dyDescent="0.2">
      <c r="B32" s="9"/>
    </row>
    <row r="33" spans="2:8" x14ac:dyDescent="0.2">
      <c r="B33" s="9" t="s">
        <v>35</v>
      </c>
    </row>
    <row r="34" spans="2:8" ht="6" customHeight="1" x14ac:dyDescent="0.2">
      <c r="B34" s="9"/>
    </row>
    <row r="35" spans="2:8" x14ac:dyDescent="0.2">
      <c r="B35" s="10" t="s">
        <v>0</v>
      </c>
      <c r="C35" s="10" t="s">
        <v>3</v>
      </c>
      <c r="D35" s="10" t="s">
        <v>4</v>
      </c>
      <c r="E35" s="10" t="s">
        <v>5</v>
      </c>
      <c r="F35" s="10" t="s">
        <v>31</v>
      </c>
      <c r="G35" s="10" t="s">
        <v>32</v>
      </c>
      <c r="H35" s="10" t="s">
        <v>33</v>
      </c>
    </row>
    <row r="36" spans="2:8" x14ac:dyDescent="0.2">
      <c r="B36" s="10" t="s">
        <v>11</v>
      </c>
      <c r="C36" s="3">
        <v>2690569</v>
      </c>
      <c r="D36" s="3">
        <v>2612873</v>
      </c>
      <c r="E36" s="3">
        <v>2285874</v>
      </c>
      <c r="F36" s="3">
        <v>4004966605</v>
      </c>
      <c r="G36" s="3">
        <v>4004411363</v>
      </c>
      <c r="H36" s="3">
        <v>4006345887</v>
      </c>
    </row>
    <row r="37" spans="2:8" x14ac:dyDescent="0.2">
      <c r="B37" s="10" t="s">
        <v>6</v>
      </c>
      <c r="C37" s="3" t="s">
        <v>7</v>
      </c>
      <c r="D37" s="3" t="s">
        <v>7</v>
      </c>
      <c r="E37" s="3" t="s">
        <v>7</v>
      </c>
      <c r="F37" s="3" t="s">
        <v>7</v>
      </c>
      <c r="G37" s="3" t="s">
        <v>7</v>
      </c>
      <c r="H37" s="3" t="s">
        <v>7</v>
      </c>
    </row>
    <row r="38" spans="2:8" x14ac:dyDescent="0.2">
      <c r="B38" s="10" t="s">
        <v>8</v>
      </c>
      <c r="C38" s="3" t="s">
        <v>29</v>
      </c>
      <c r="D38" s="3" t="s">
        <v>29</v>
      </c>
      <c r="E38" s="3" t="s">
        <v>29</v>
      </c>
      <c r="F38" s="3" t="s">
        <v>29</v>
      </c>
      <c r="G38" s="3" t="s">
        <v>29</v>
      </c>
      <c r="H38" s="3" t="s">
        <v>29</v>
      </c>
    </row>
    <row r="39" spans="2:8" x14ac:dyDescent="0.2">
      <c r="B39" s="10" t="s">
        <v>9</v>
      </c>
      <c r="C39" s="3" t="s">
        <v>10</v>
      </c>
      <c r="D39" s="3" t="s">
        <v>10</v>
      </c>
      <c r="E39" s="3" t="s">
        <v>10</v>
      </c>
      <c r="F39" s="3" t="s">
        <v>10</v>
      </c>
      <c r="G39" s="3" t="s">
        <v>10</v>
      </c>
      <c r="H39" s="3" t="s">
        <v>10</v>
      </c>
    </row>
    <row r="40" spans="2:8" x14ac:dyDescent="0.2">
      <c r="B40" s="10" t="s">
        <v>1</v>
      </c>
      <c r="C40" s="3" t="s">
        <v>28</v>
      </c>
      <c r="D40" s="3" t="s">
        <v>28</v>
      </c>
      <c r="E40" s="3" t="s">
        <v>28</v>
      </c>
      <c r="F40" s="3" t="s">
        <v>28</v>
      </c>
      <c r="G40" s="3" t="s">
        <v>28</v>
      </c>
      <c r="H40" s="3" t="s">
        <v>28</v>
      </c>
    </row>
    <row r="41" spans="2:8" x14ac:dyDescent="0.2">
      <c r="B41" s="10" t="s">
        <v>2</v>
      </c>
      <c r="C41" s="4">
        <v>1</v>
      </c>
      <c r="D41" s="4">
        <v>1</v>
      </c>
      <c r="E41" s="4">
        <v>1</v>
      </c>
      <c r="F41" s="3">
        <v>1</v>
      </c>
      <c r="G41" s="3">
        <v>1</v>
      </c>
      <c r="H41" s="3">
        <v>1</v>
      </c>
    </row>
    <row r="42" spans="2:8" x14ac:dyDescent="0.2">
      <c r="B42" s="10" t="s">
        <v>15</v>
      </c>
      <c r="C42" s="14">
        <v>3750000</v>
      </c>
      <c r="D42" s="14">
        <v>950000</v>
      </c>
      <c r="E42" s="14">
        <v>775000</v>
      </c>
      <c r="F42" s="14">
        <v>70000</v>
      </c>
      <c r="G42" s="14">
        <v>18000</v>
      </c>
      <c r="H42" s="14">
        <v>65000</v>
      </c>
    </row>
    <row r="43" spans="2:8" x14ac:dyDescent="0.2">
      <c r="B43" s="10" t="s">
        <v>14</v>
      </c>
      <c r="C43" s="14">
        <v>1600000</v>
      </c>
      <c r="D43" s="14">
        <v>300000</v>
      </c>
      <c r="E43" s="14">
        <v>260000</v>
      </c>
      <c r="F43" s="14">
        <v>28000</v>
      </c>
      <c r="G43" s="14">
        <v>7000</v>
      </c>
      <c r="H43" s="14">
        <v>20000</v>
      </c>
    </row>
    <row r="44" spans="2:8" x14ac:dyDescent="0.2">
      <c r="B44" s="10" t="s">
        <v>13</v>
      </c>
      <c r="C44" s="14">
        <v>1650000</v>
      </c>
      <c r="D44" s="14">
        <v>250000</v>
      </c>
      <c r="E44" s="14">
        <v>215000</v>
      </c>
      <c r="F44" s="14">
        <v>32000</v>
      </c>
      <c r="G44" s="14">
        <v>10000</v>
      </c>
      <c r="H44" s="14">
        <v>15000</v>
      </c>
    </row>
    <row r="45" spans="2:8" x14ac:dyDescent="0.2">
      <c r="B45" s="10" t="s">
        <v>12</v>
      </c>
      <c r="C45" s="5">
        <f t="shared" ref="C45:H45" si="8">SUM(C42:C44)</f>
        <v>7000000</v>
      </c>
      <c r="D45" s="5">
        <f t="shared" si="8"/>
        <v>1500000</v>
      </c>
      <c r="E45" s="5">
        <f t="shared" si="8"/>
        <v>1250000</v>
      </c>
      <c r="F45" s="5">
        <f t="shared" si="8"/>
        <v>130000</v>
      </c>
      <c r="G45" s="5">
        <f t="shared" si="8"/>
        <v>35000</v>
      </c>
      <c r="H45" s="5">
        <f t="shared" si="8"/>
        <v>100000</v>
      </c>
    </row>
    <row r="46" spans="2:8" x14ac:dyDescent="0.2">
      <c r="B46" s="10" t="s">
        <v>18</v>
      </c>
      <c r="C46" s="6"/>
      <c r="D46" s="6"/>
      <c r="E46" s="6"/>
      <c r="F46" s="6"/>
      <c r="G46" s="6"/>
      <c r="H46" s="6"/>
    </row>
    <row r="47" spans="2:8" x14ac:dyDescent="0.2">
      <c r="B47" s="10" t="s">
        <v>17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</row>
    <row r="48" spans="2:8" x14ac:dyDescent="0.2">
      <c r="B48" s="10" t="s">
        <v>19</v>
      </c>
      <c r="C48" s="6">
        <f>C46*(1-C47)</f>
        <v>0</v>
      </c>
      <c r="D48" s="6">
        <f t="shared" ref="D48" si="9">D46*(1-D47)</f>
        <v>0</v>
      </c>
      <c r="E48" s="6">
        <f t="shared" ref="E48" si="10">E46*(1-E47)</f>
        <v>0</v>
      </c>
      <c r="F48" s="6">
        <f t="shared" ref="F48" si="11">F46*(1-F47)</f>
        <v>0</v>
      </c>
      <c r="G48" s="6">
        <f t="shared" ref="G48" si="12">G46*(1-G47)</f>
        <v>0</v>
      </c>
      <c r="H48" s="6">
        <f t="shared" ref="H48" si="13">H46*(1-H47)</f>
        <v>0</v>
      </c>
    </row>
    <row r="49" spans="2:8" x14ac:dyDescent="0.2">
      <c r="B49" s="15" t="s">
        <v>30</v>
      </c>
      <c r="C49" s="16">
        <v>9.5377000000000003E-2</v>
      </c>
      <c r="D49" s="16">
        <v>9.5377000000000003E-2</v>
      </c>
      <c r="E49" s="16">
        <v>9.5377000000000003E-2</v>
      </c>
      <c r="F49" s="16">
        <v>9.5377000000000003E-2</v>
      </c>
      <c r="G49" s="16">
        <v>9.5377000000000003E-2</v>
      </c>
      <c r="H49" s="16">
        <v>9.5377000000000003E-2</v>
      </c>
    </row>
    <row r="50" spans="2:8" x14ac:dyDescent="0.2">
      <c r="B50" s="10" t="s">
        <v>16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</row>
    <row r="51" spans="2:8" x14ac:dyDescent="0.2">
      <c r="B51" s="10" t="s">
        <v>20</v>
      </c>
      <c r="C51" s="6">
        <f>(C$21+C$23)*0.01</f>
        <v>0</v>
      </c>
      <c r="D51" s="6">
        <f t="shared" ref="D51:H51" si="14">(D$21+D$23)*0.01</f>
        <v>0</v>
      </c>
      <c r="E51" s="6">
        <f t="shared" si="14"/>
        <v>0</v>
      </c>
      <c r="F51" s="6">
        <f t="shared" si="14"/>
        <v>0</v>
      </c>
      <c r="G51" s="6">
        <f t="shared" si="14"/>
        <v>0</v>
      </c>
      <c r="H51" s="6">
        <f t="shared" si="14"/>
        <v>0</v>
      </c>
    </row>
    <row r="52" spans="2:8" x14ac:dyDescent="0.2">
      <c r="B52" s="10" t="s">
        <v>21</v>
      </c>
      <c r="C52" s="6">
        <f>(C$21+C$23)*0.02</f>
        <v>0</v>
      </c>
      <c r="D52" s="6">
        <f t="shared" ref="D52:H52" si="15">(D$21+D$23)*0.02</f>
        <v>0</v>
      </c>
      <c r="E52" s="6">
        <f t="shared" si="15"/>
        <v>0</v>
      </c>
      <c r="F52" s="6">
        <f t="shared" si="15"/>
        <v>0</v>
      </c>
      <c r="G52" s="6">
        <f t="shared" si="15"/>
        <v>0</v>
      </c>
      <c r="H52" s="6">
        <f t="shared" si="15"/>
        <v>0</v>
      </c>
    </row>
    <row r="53" spans="2:8" x14ac:dyDescent="0.2">
      <c r="B53" s="10" t="s">
        <v>22</v>
      </c>
      <c r="C53" s="6">
        <f>(C$21+C$23)*0.05</f>
        <v>0</v>
      </c>
      <c r="D53" s="6">
        <f t="shared" ref="D53:H53" si="16">(D$21+D$23)*0.05</f>
        <v>0</v>
      </c>
      <c r="E53" s="6">
        <f t="shared" si="16"/>
        <v>0</v>
      </c>
      <c r="F53" s="6">
        <f t="shared" si="16"/>
        <v>0</v>
      </c>
      <c r="G53" s="6">
        <f t="shared" si="16"/>
        <v>0</v>
      </c>
      <c r="H53" s="6">
        <f t="shared" si="16"/>
        <v>0</v>
      </c>
    </row>
    <row r="54" spans="2:8" x14ac:dyDescent="0.2">
      <c r="B54" s="10" t="s">
        <v>27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</row>
    <row r="55" spans="2:8" x14ac:dyDescent="0.2">
      <c r="B55" s="10" t="s">
        <v>23</v>
      </c>
      <c r="C55" s="6">
        <f>C48+C49+C50+C51+C52+C53+C54</f>
        <v>9.5377000000000003E-2</v>
      </c>
      <c r="D55" s="6">
        <f t="shared" ref="D55" si="17">D48+D49+D50+D51+D52+D53+D54</f>
        <v>9.5377000000000003E-2</v>
      </c>
      <c r="E55" s="6">
        <f t="shared" ref="E55" si="18">E48+E49+E50+E51+E52+E53+E54</f>
        <v>9.5377000000000003E-2</v>
      </c>
      <c r="F55" s="6">
        <f t="shared" ref="F55" si="19">F48+F49+F50+F51+F52+F53+F54</f>
        <v>9.5377000000000003E-2</v>
      </c>
      <c r="G55" s="6">
        <f t="shared" ref="G55" si="20">G48+G49+G50+G51+G52+G53+G54</f>
        <v>9.5377000000000003E-2</v>
      </c>
      <c r="H55" s="6">
        <f t="shared" ref="H55" si="21">H48+H49+H50+H51+H52+H53+H54</f>
        <v>9.5377000000000003E-2</v>
      </c>
    </row>
    <row r="56" spans="2:8" x14ac:dyDescent="0.2">
      <c r="B56" s="10" t="s">
        <v>24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</row>
    <row r="57" spans="2:8" x14ac:dyDescent="0.2">
      <c r="B57" s="10" t="s">
        <v>25</v>
      </c>
      <c r="C57" s="6">
        <f>C56*12</f>
        <v>0</v>
      </c>
      <c r="D57" s="6">
        <f t="shared" ref="D57" si="22">D56*12</f>
        <v>0</v>
      </c>
      <c r="E57" s="6">
        <f t="shared" ref="E57" si="23">E56*12</f>
        <v>0</v>
      </c>
      <c r="F57" s="6">
        <f t="shared" ref="F57" si="24">F56*12</f>
        <v>0</v>
      </c>
      <c r="G57" s="6">
        <f t="shared" ref="G57" si="25">G56*12</f>
        <v>0</v>
      </c>
      <c r="H57" s="6">
        <f t="shared" ref="H57" si="26">H56*12</f>
        <v>0</v>
      </c>
    </row>
    <row r="58" spans="2:8" x14ac:dyDescent="0.2">
      <c r="B58" s="10" t="s">
        <v>26</v>
      </c>
      <c r="C58" s="8">
        <f>(C55*C45)+C57</f>
        <v>667639</v>
      </c>
      <c r="D58" s="8">
        <f t="shared" ref="D58" si="27">(D55*D45)+D57</f>
        <v>143065.5</v>
      </c>
      <c r="E58" s="8">
        <f t="shared" ref="E58" si="28">(E55*E45)+E57</f>
        <v>119221.25</v>
      </c>
      <c r="F58" s="8">
        <f t="shared" ref="F58" si="29">(F55*F45)+F57</f>
        <v>12399.01</v>
      </c>
      <c r="G58" s="8">
        <f t="shared" ref="G58" si="30">(G55*G45)+G57</f>
        <v>3338.1950000000002</v>
      </c>
      <c r="H58" s="8">
        <f t="shared" ref="H58" si="31">(H55*H45)+H57</f>
        <v>9537.7000000000007</v>
      </c>
    </row>
  </sheetData>
  <pageMargins left="0.7" right="0.7" top="0.75" bottom="0.75" header="0.3" footer="0.3"/>
  <pageSetup orientation="portrait" horizontalDpi="4294967295" verticalDpi="4294967295" r:id="rId1"/>
  <ignoredErrors>
    <ignoredError sqref="H18 C18:E18 F18:G18 C45:H4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Bilgi</dc:creator>
  <cp:lastModifiedBy>Windows User</cp:lastModifiedBy>
  <dcterms:created xsi:type="dcterms:W3CDTF">2015-12-09T06:57:50Z</dcterms:created>
  <dcterms:modified xsi:type="dcterms:W3CDTF">2017-10-04T10:20:29Z</dcterms:modified>
</cp:coreProperties>
</file>